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818" activeTab="1"/>
  </bookViews>
  <sheets>
    <sheet name="Indicaciones" sheetId="1" r:id="rId1"/>
    <sheet name="Pre-proceso" sheetId="2" r:id="rId2"/>
    <sheet name="proceso" sheetId="3" r:id="rId3"/>
    <sheet name="Archivo .BR" sheetId="4" r:id="rId4"/>
  </sheets>
  <definedNames>
    <definedName name="_xlnm.Print_Area" localSheetId="1">'Pre-proceso'!$A$5:$N$133</definedName>
    <definedName name="_xlnm.Print_Area" localSheetId="2">'proceso'!$A$1:$N$125</definedName>
  </definedNames>
  <calcPr fullCalcOnLoad="1"/>
</workbook>
</file>

<file path=xl/sharedStrings.xml><?xml version="1.0" encoding="utf-8"?>
<sst xmlns="http://schemas.openxmlformats.org/spreadsheetml/2006/main" count="267" uniqueCount="155">
  <si>
    <t>DATA BREACH (Unidades Inglesas)</t>
  </si>
  <si>
    <t>Hidrograma de entrada (INFLOW)</t>
  </si>
  <si>
    <t>Q (cfs)</t>
  </si>
  <si>
    <t>H (pies)</t>
  </si>
  <si>
    <t>PI</t>
  </si>
  <si>
    <t>Índice de plasticidad de la arcilla predominante en la presa.</t>
  </si>
  <si>
    <t>CA</t>
  </si>
  <si>
    <t>CB</t>
  </si>
  <si>
    <t>HI (pie)</t>
  </si>
  <si>
    <t>HL (pie)</t>
  </si>
  <si>
    <t>HPI (pie)</t>
  </si>
  <si>
    <t>HSP (pie)</t>
  </si>
  <si>
    <t xml:space="preserve">HU (pie)   </t>
  </si>
  <si>
    <t>Elevación de la cresta del aliviadero</t>
  </si>
  <si>
    <t>Elevación del pie de la presa (al pie del reservorio)</t>
  </si>
  <si>
    <t>Elevación de la cresta de la presa</t>
  </si>
  <si>
    <t>Elevación inicial del pelo de agua en el reservorio para t=0</t>
  </si>
  <si>
    <t>ZU</t>
  </si>
  <si>
    <t xml:space="preserve">ZD </t>
  </si>
  <si>
    <t>ZC</t>
  </si>
  <si>
    <t>GL</t>
  </si>
  <si>
    <t>Longitud promedio del gras (en pulgadas). Si no hay grass dejar vacio.</t>
  </si>
  <si>
    <t>GS</t>
  </si>
  <si>
    <t>Condición del grass. Si es buena =1, si es pobre o no existe = 0</t>
  </si>
  <si>
    <t>VMP</t>
  </si>
  <si>
    <t>SEDCON</t>
  </si>
  <si>
    <t>Concentración máxima de sedimentos (0.4 a 0.5) en el flujo de la brecha. Si esta vacío, por defecto el programa usa 0.5</t>
  </si>
  <si>
    <t>D50C</t>
  </si>
  <si>
    <t>PORC</t>
  </si>
  <si>
    <t>UWC</t>
  </si>
  <si>
    <t>CNC</t>
  </si>
  <si>
    <t>AFRC</t>
  </si>
  <si>
    <t>COHC</t>
  </si>
  <si>
    <t xml:space="preserve">UNFCC </t>
  </si>
  <si>
    <t>D50S</t>
  </si>
  <si>
    <t>D50 (mm) dimensión del grano del material de la presa.</t>
  </si>
  <si>
    <t>PORS</t>
  </si>
  <si>
    <t>Tasa de porosidad del material de la presa.</t>
  </si>
  <si>
    <t>UWS</t>
  </si>
  <si>
    <t>CNS</t>
  </si>
  <si>
    <t>AFRS</t>
  </si>
  <si>
    <t>Angulo de fricción interno (grados) del material de la presa.</t>
  </si>
  <si>
    <t>COHS</t>
  </si>
  <si>
    <t>UNFCS</t>
  </si>
  <si>
    <t>BR</t>
  </si>
  <si>
    <t>WC</t>
  </si>
  <si>
    <t>CRL</t>
  </si>
  <si>
    <t>SM</t>
  </si>
  <si>
    <t>BMX</t>
  </si>
  <si>
    <t>DTH</t>
  </si>
  <si>
    <t>DBG</t>
  </si>
  <si>
    <t>H</t>
  </si>
  <si>
    <t>TEH</t>
  </si>
  <si>
    <t>ERR</t>
  </si>
  <si>
    <t>Tolerancia del error en la solución iterativa, expresado en tasa de porcentaje (0.1&lt;ERR&lt;1) Si esta vacío ERR = 0.5</t>
  </si>
  <si>
    <t>FPT</t>
  </si>
  <si>
    <t>TPR</t>
  </si>
  <si>
    <t xml:space="preserve"> D50 (mm) dimensión del grano del material del pie de la cara aguas abajo de la presa. Si esta vacío se considera = D50S</t>
  </si>
  <si>
    <t>D50DF</t>
  </si>
  <si>
    <t>UNFCDF</t>
  </si>
  <si>
    <t>BTMX</t>
  </si>
  <si>
    <t>Duración de la simulación (hrs)</t>
  </si>
  <si>
    <t>((1))</t>
  </si>
  <si>
    <t>Mensaje:</t>
  </si>
  <si>
    <t>((2))</t>
  </si>
  <si>
    <t>Datos de la Presa:</t>
  </si>
  <si>
    <t>Coeficiente A: 0.004&lt;CA&lt;0.02</t>
  </si>
  <si>
    <t>Coeficiente B: 0.58&lt;CB&lt;0.84</t>
  </si>
  <si>
    <t>((3))</t>
  </si>
  <si>
    <t>T (hrs)</t>
  </si>
  <si>
    <t>((4))</t>
  </si>
  <si>
    <t>Volumen de Almacenamiento del reservorio</t>
  </si>
  <si>
    <t>((5))</t>
  </si>
  <si>
    <t>A (acres)</t>
  </si>
  <si>
    <t>((6))</t>
  </si>
  <si>
    <t>Sección Transversal de la Presa</t>
  </si>
  <si>
    <t>((7))</t>
  </si>
  <si>
    <t>((8))</t>
  </si>
  <si>
    <t>((9))</t>
  </si>
  <si>
    <t>Elev (pies)</t>
  </si>
  <si>
    <t>n Manning</t>
  </si>
  <si>
    <t>B (pies)</t>
  </si>
  <si>
    <t>((10))</t>
  </si>
  <si>
    <t>Talud de la cara aguas arriba de la presa (1 vertical : ZU horizontal)</t>
  </si>
  <si>
    <t>Talud de la cara aguas abajo de la presa (1 vertical : ZD horizontal)</t>
  </si>
  <si>
    <t>Talud promedio de las caras de la base interna de la presa (1 vertical : ZC horizontal). Si no hay base interna, dejar en blanco.</t>
  </si>
  <si>
    <t>Datos de la cobertura de la Presa</t>
  </si>
  <si>
    <t>((11))</t>
  </si>
  <si>
    <t>Tamaño del grano D50 (mm) del material del núcleo base (50% de Finos) Si no hay núcleo poner 0.</t>
  </si>
  <si>
    <t>Tasa de porosidad del material del núcleo base. Si no hay núcleo poner 0.</t>
  </si>
  <si>
    <r>
      <t>Peso unitario (lb/ft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del material del núcleo base. Si no hay núcleo poner 0.</t>
    </r>
  </si>
  <si>
    <t>"n" de manning para el material del núcleo. Si no hay núcleo dejar vacío.</t>
  </si>
  <si>
    <t>Angulo de fricción interna (grados) del material del núcleo. Si no hay dejar en blanco.</t>
  </si>
  <si>
    <r>
      <t>Esfuerzo de cohesión (lb/ft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del material del núcleo. Si no hay dejar vacío.</t>
    </r>
  </si>
  <si>
    <t>Relación de D90 a D30 para el material del núcleo. Si se dejar vacío, por defecto se usa 10.</t>
  </si>
  <si>
    <t>Datos del material del núcleo de la Presa</t>
  </si>
  <si>
    <t>Datos del material fuera del núcleo de la Presa</t>
  </si>
  <si>
    <t>((12))</t>
  </si>
  <si>
    <r>
      <t>Peso unitario (lb/ft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del material de la presa.</t>
    </r>
  </si>
  <si>
    <t>Relación de D90 a D30 para el material de la presa. Si se deja vacío, por defecto se usa 10.</t>
  </si>
  <si>
    <t>"n" de manning para el material de la presa. Si se deja en blanco, se calcula automaticamente</t>
  </si>
  <si>
    <t>NOTA: Si el material es homogéneo, use el material fuera del núcleo como el material representativo de la presa</t>
  </si>
  <si>
    <t>Datos adicionales de la Presa</t>
  </si>
  <si>
    <t>((13))</t>
  </si>
  <si>
    <t>Ancho de la cresta de la presa (ft) (puede ser 0)</t>
  </si>
  <si>
    <t>Longitud de la cresta de la presa (ft)</t>
  </si>
  <si>
    <t xml:space="preserve">Pendiente de fondo (ft/mile) aguas abajo del río para 100 pies delante de la presa </t>
  </si>
  <si>
    <t xml:space="preserve"> Tasa de D90 a D30 del material de la cara aguas abajo. Si se deja en blanco, UNFCDF=3.0 si D50DF&gt;0 o UNFCDF = UNFCS si D50DF =0</t>
  </si>
  <si>
    <t xml:space="preserve">Ancho máximo superficial permitido de la brecha (pies) como restricción (por defecto = longitud de cresta) </t>
  </si>
  <si>
    <t xml:space="preserve">Ancho máximo permitido del fondo de la brecha (pies) como restricción (por defecto = Longitud de cresta) </t>
  </si>
  <si>
    <t>Parámetros de control del Sistema</t>
  </si>
  <si>
    <t>((14))</t>
  </si>
  <si>
    <t>** En caso esté activado, llenar ((15)) y ((16))</t>
  </si>
  <si>
    <t>Curva de descarga del aliviadero</t>
  </si>
  <si>
    <t>((15))</t>
  </si>
  <si>
    <t>((16))</t>
  </si>
  <si>
    <t>Head (pies)</t>
  </si>
  <si>
    <t>Tamaño del paso de tiempo base (hr) (0.001&lt;DTH&lt;0.2). Si se deja vacío DTH = 0.005</t>
  </si>
  <si>
    <t xml:space="preserve">Profundidad inicial (pies) de la brecha a lo largo de la cara aguas abajo de la presa para una falla por desbordamiento. Si se deja vacío H=0.1. </t>
  </si>
  <si>
    <t>Intervalo de pasos de tiempo para plotear la descarga calculada (1&lt;FPT&lt;10) si esta vacío FPT = 10</t>
  </si>
  <si>
    <t>Análisis:</t>
  </si>
  <si>
    <t>Velocidad máxima permisible (pies por segundo) para el grass. Varia entre 3 a 6 pies/seg. Si no hay grass dejar vacio</t>
  </si>
  <si>
    <t>Relación del Ancho brecha/ profundidad del flujo para iniciar la brecha rectangular. 2 = overtopping y 1 para piping.</t>
  </si>
  <si>
    <t>Parametro de control de salida. DBG = 0  salida mínima.DBG = 0.001, salida de cada paso de tiempo, DBG=0.002, salida de cada iteración.</t>
  </si>
  <si>
    <t>Si se deja vacío, la salida se imprime en todos los pasos de tiempo.</t>
  </si>
  <si>
    <t>ELABORACION DEL ARCHIVO DE ENTRADA (*.BR)</t>
  </si>
  <si>
    <t>B (m)</t>
  </si>
  <si>
    <t>A (Km2)</t>
  </si>
  <si>
    <t>DATA BREACH (Unidades Métricas)</t>
  </si>
  <si>
    <t xml:space="preserve">PRESA </t>
  </si>
  <si>
    <t>Elevación por falla de tubificación (=0 si no se corre el piping)</t>
  </si>
  <si>
    <t xml:space="preserve">HU (msnm)   </t>
  </si>
  <si>
    <t>HI (msnm)</t>
  </si>
  <si>
    <t>HL (msnm)</t>
  </si>
  <si>
    <t>HPI (msnm)</t>
  </si>
  <si>
    <t>HSP (msnm)</t>
  </si>
  <si>
    <t>Q (m3/s)</t>
  </si>
  <si>
    <t>H (msnm)</t>
  </si>
  <si>
    <t>Tubificación</t>
  </si>
  <si>
    <t>Elev (msnm)</t>
  </si>
  <si>
    <r>
      <t>Peso unitario (N/m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del material de la presa.</t>
    </r>
  </si>
  <si>
    <r>
      <t>Esfuerzo de cohesión (N/m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 del material de la presa.</t>
    </r>
  </si>
  <si>
    <t>Head (m)</t>
  </si>
  <si>
    <t>Ancho de la cresta de la presa (m) (puede ser 0)</t>
  </si>
  <si>
    <t>Longitud de la cresta de la presa (m)</t>
  </si>
  <si>
    <t xml:space="preserve">Pendiente de fondo (m/m) aguas abajo del río para 100 pies delante de la presa </t>
  </si>
  <si>
    <r>
      <t>Esfuerzo de cohesión (lb/ft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 del material de la presa.</t>
    </r>
  </si>
  <si>
    <t>La información se ingresa en unidades métricas, y la salida es en unidades inglesas…</t>
  </si>
  <si>
    <t>La pestaña "Pre-proceso" es la que se debe completar en los casilleros verdes…</t>
  </si>
  <si>
    <t>Este trabajo ha sido elaborado con motivo de facilitar la entrada en el modelo BREACH…</t>
  </si>
  <si>
    <t>Se hace nota que el modelo BREACH trabaja en unidades inglesas…</t>
  </si>
  <si>
    <t>UNIVERSIDAD NACIONAL DE INGENIERIA</t>
  </si>
  <si>
    <t>FACULTAD DE INGENIERIA CIVIL</t>
  </si>
  <si>
    <t>DEPARTAMENTO DE HIDRAULICA E HIDROLOGIA</t>
  </si>
  <si>
    <t>Elaborado por: Ing. Leonardo F. Castillo Navarro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</si>
</sst>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000"/>
    <numFmt numFmtId="200" formatCode="0.000000"/>
    <numFmt numFmtId="201" formatCode="0.00000"/>
    <numFmt numFmtId="202" formatCode="0.0000"/>
  </numFmts>
  <fonts count="6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6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color indexed="9"/>
      <name val="Arial"/>
      <family val="2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33" borderId="20" xfId="0" applyFont="1" applyFill="1" applyBorder="1" applyAlignment="1">
      <alignment horizontal="center"/>
    </xf>
    <xf numFmtId="194" fontId="4" fillId="33" borderId="16" xfId="0" applyNumberFormat="1" applyFont="1" applyFill="1" applyBorder="1" applyAlignment="1">
      <alignment horizontal="center"/>
    </xf>
    <xf numFmtId="194" fontId="4" fillId="33" borderId="15" xfId="0" applyNumberFormat="1" applyFont="1" applyFill="1" applyBorder="1" applyAlignment="1">
      <alignment horizontal="center"/>
    </xf>
    <xf numFmtId="194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95" fontId="16" fillId="0" borderId="20" xfId="0" applyNumberFormat="1" applyFont="1" applyBorder="1" applyAlignment="1">
      <alignment horizontal="left"/>
    </xf>
    <xf numFmtId="194" fontId="16" fillId="0" borderId="20" xfId="0" applyNumberFormat="1" applyFont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27" xfId="0" applyFill="1" applyBorder="1" applyAlignment="1">
      <alignment/>
    </xf>
    <xf numFmtId="0" fontId="3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17" fillId="36" borderId="24" xfId="0" applyFont="1" applyFill="1" applyBorder="1" applyAlignment="1">
      <alignment horizontal="center"/>
    </xf>
    <xf numFmtId="0" fontId="17" fillId="36" borderId="25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4" fillId="35" borderId="0" xfId="0" applyFont="1" applyFill="1" applyAlignment="1">
      <alignment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194" fontId="4" fillId="35" borderId="16" xfId="0" applyNumberFormat="1" applyFont="1" applyFill="1" applyBorder="1" applyAlignment="1">
      <alignment horizontal="center"/>
    </xf>
    <xf numFmtId="0" fontId="7" fillId="35" borderId="0" xfId="0" applyFont="1" applyFill="1" applyAlignment="1">
      <alignment/>
    </xf>
    <xf numFmtId="194" fontId="4" fillId="35" borderId="15" xfId="0" applyNumberFormat="1" applyFont="1" applyFill="1" applyBorder="1" applyAlignment="1">
      <alignment horizontal="center"/>
    </xf>
    <xf numFmtId="0" fontId="10" fillId="35" borderId="0" xfId="0" applyFont="1" applyFill="1" applyAlignment="1">
      <alignment/>
    </xf>
    <xf numFmtId="2" fontId="4" fillId="35" borderId="15" xfId="0" applyNumberFormat="1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center"/>
    </xf>
    <xf numFmtId="194" fontId="4" fillId="35" borderId="18" xfId="0" applyNumberFormat="1" applyFont="1" applyFill="1" applyBorder="1" applyAlignment="1">
      <alignment horizontal="center"/>
    </xf>
    <xf numFmtId="194" fontId="4" fillId="35" borderId="10" xfId="0" applyNumberFormat="1" applyFont="1" applyFill="1" applyBorder="1" applyAlignment="1">
      <alignment horizontal="center"/>
    </xf>
    <xf numFmtId="194" fontId="4" fillId="35" borderId="11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94" fontId="4" fillId="35" borderId="19" xfId="0" applyNumberFormat="1" applyFont="1" applyFill="1" applyBorder="1" applyAlignment="1">
      <alignment horizontal="center"/>
    </xf>
    <xf numFmtId="194" fontId="4" fillId="35" borderId="12" xfId="0" applyNumberFormat="1" applyFont="1" applyFill="1" applyBorder="1" applyAlignment="1">
      <alignment horizontal="center"/>
    </xf>
    <xf numFmtId="194" fontId="4" fillId="35" borderId="13" xfId="0" applyNumberFormat="1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94" fontId="4" fillId="35" borderId="22" xfId="0" applyNumberFormat="1" applyFont="1" applyFill="1" applyBorder="1" applyAlignment="1">
      <alignment horizontal="center"/>
    </xf>
    <xf numFmtId="194" fontId="4" fillId="35" borderId="20" xfId="0" applyNumberFormat="1" applyFont="1" applyFill="1" applyBorder="1" applyAlignment="1">
      <alignment horizontal="center"/>
    </xf>
    <xf numFmtId="194" fontId="4" fillId="35" borderId="23" xfId="0" applyNumberFormat="1" applyFont="1" applyFill="1" applyBorder="1" applyAlignment="1">
      <alignment horizontal="center"/>
    </xf>
    <xf numFmtId="195" fontId="4" fillId="35" borderId="19" xfId="0" applyNumberFormat="1" applyFont="1" applyFill="1" applyBorder="1" applyAlignment="1">
      <alignment horizontal="center"/>
    </xf>
    <xf numFmtId="195" fontId="4" fillId="35" borderId="12" xfId="0" applyNumberFormat="1" applyFont="1" applyFill="1" applyBorder="1" applyAlignment="1">
      <alignment horizontal="center"/>
    </xf>
    <xf numFmtId="195" fontId="4" fillId="35" borderId="13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23" borderId="32" xfId="0" applyFill="1" applyBorder="1" applyAlignment="1">
      <alignment/>
    </xf>
    <xf numFmtId="0" fontId="37" fillId="23" borderId="33" xfId="0" applyFont="1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34" xfId="0" applyFill="1" applyBorder="1" applyAlignment="1">
      <alignment/>
    </xf>
    <xf numFmtId="0" fontId="0" fillId="23" borderId="29" xfId="0" applyFill="1" applyBorder="1" applyAlignment="1">
      <alignment/>
    </xf>
    <xf numFmtId="0" fontId="37" fillId="23" borderId="30" xfId="0" applyFont="1" applyFill="1" applyBorder="1" applyAlignment="1">
      <alignment/>
    </xf>
    <xf numFmtId="0" fontId="0" fillId="23" borderId="30" xfId="0" applyFill="1" applyBorder="1" applyAlignment="1">
      <alignment/>
    </xf>
    <xf numFmtId="0" fontId="0" fillId="23" borderId="31" xfId="0" applyFill="1" applyBorder="1" applyAlignment="1">
      <alignment/>
    </xf>
    <xf numFmtId="0" fontId="0" fillId="35" borderId="24" xfId="0" applyFill="1" applyBorder="1" applyAlignment="1">
      <alignment/>
    </xf>
    <xf numFmtId="0" fontId="18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62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INFLOW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"/>
          <c:w val="0.93425"/>
          <c:h val="0.78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'Pre-proceso'!$C$30:$J$30</c:f>
              <c:numCache/>
            </c:numRef>
          </c:xVal>
          <c:yVal>
            <c:numRef>
              <c:f>'Pre-proceso'!$C$29:$J$29</c:f>
              <c:numCache/>
            </c:numRef>
          </c:yVal>
          <c:smooth val="1"/>
        </c:ser>
        <c:axId val="36875285"/>
        <c:axId val="63442110"/>
      </c:scatterChart>
      <c:valAx>
        <c:axId val="3687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(hr)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crossBetween val="midCat"/>
        <c:dispUnits/>
      </c:valAx>
      <c:valAx>
        <c:axId val="63442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(m3/s)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5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vs. Area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625"/>
          <c:w val="0.93475"/>
          <c:h val="0.77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'Pre-proceso'!$C$45:$J$45</c:f>
              <c:numCache/>
            </c:numRef>
          </c:xVal>
          <c:yVal>
            <c:numRef>
              <c:f>'Pre-proceso'!$C$46:$J$46</c:f>
              <c:numCache/>
            </c:numRef>
          </c:yVal>
          <c:smooth val="1"/>
        </c:ser>
        <c:axId val="34108079"/>
        <c:axId val="38537256"/>
      </c:scatterChart>
      <c:val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(Km2)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crossBetween val="midCat"/>
        <c:dispUnits/>
      </c:valAx>
      <c:valAx>
        <c:axId val="3853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(msnm)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8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Sección trasnversal de la Presa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375"/>
          <c:w val="0.9355"/>
          <c:h val="0.7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'Pre-proceso'!$C$64:$J$64</c:f>
              <c:numCache/>
            </c:numRef>
          </c:xVal>
          <c:yVal>
            <c:numRef>
              <c:f>'Pre-proceso'!$C$61:$J$61</c:f>
              <c:numCache/>
            </c:numRef>
          </c:yVal>
          <c:smooth val="1"/>
        </c:ser>
        <c:axId val="11290985"/>
        <c:axId val="34510002"/>
      </c:scatterChart>
      <c:val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B/2 (m)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crossBetween val="midCat"/>
        <c:dispUnits/>
      </c:val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 (msnm)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0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INFLOW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"/>
          <c:w val="0.93425"/>
          <c:h val="0.78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proceso!$C$22:$J$22</c:f>
              <c:numCache/>
            </c:numRef>
          </c:xVal>
          <c:yVal>
            <c:numRef>
              <c:f>proceso!$C$21:$J$21</c:f>
              <c:numCache/>
            </c:numRef>
          </c:yVal>
          <c:smooth val="1"/>
        </c:ser>
        <c:axId val="42154563"/>
        <c:axId val="43846748"/>
      </c:scatterChart>
      <c:val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(hr)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crossBetween val="midCat"/>
        <c:dispUnits/>
      </c:valAx>
      <c:valAx>
        <c:axId val="4384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(cfs)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4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vs. Area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625"/>
          <c:w val="0.93475"/>
          <c:h val="0.77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proceso!$C$37:$J$37</c:f>
              <c:numCache/>
            </c:numRef>
          </c:xVal>
          <c:yVal>
            <c:numRef>
              <c:f>proceso!$C$38:$J$38</c:f>
              <c:numCache/>
            </c:numRef>
          </c:yVal>
          <c:smooth val="1"/>
        </c:ser>
        <c:axId val="59076413"/>
        <c:axId val="61925670"/>
      </c:scatterChart>
      <c:val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(acres)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crossBetween val="midCat"/>
        <c:dispUnits/>
      </c:valAx>
      <c:valAx>
        <c:axId val="6192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(pies)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 Dam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375"/>
          <c:w val="0.9355"/>
          <c:h val="0.7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proceso!$C$56:$J$56</c:f>
              <c:numCache/>
            </c:numRef>
          </c:xVal>
          <c:yVal>
            <c:numRef>
              <c:f>proceso!$C$53:$J$53</c:f>
              <c:numCache/>
            </c:numRef>
          </c:yVal>
          <c:smooth val="1"/>
        </c:ser>
        <c:axId val="20460119"/>
        <c:axId val="49923344"/>
      </c:scatterChart>
      <c:val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B/2 (pies)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crossBetween val="midCat"/>
        <c:dispUnits/>
      </c:valAx>
      <c:valAx>
        <c:axId val="4992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 (pies)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30</xdr:row>
      <xdr:rowOff>66675</xdr:rowOff>
    </xdr:from>
    <xdr:to>
      <xdr:col>9</xdr:col>
      <xdr:colOff>542925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647825" y="5772150"/>
        <a:ext cx="47148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46</xdr:row>
      <xdr:rowOff>66675</xdr:rowOff>
    </xdr:from>
    <xdr:to>
      <xdr:col>9</xdr:col>
      <xdr:colOff>533400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1647825" y="8496300"/>
        <a:ext cx="47053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63</xdr:row>
      <xdr:rowOff>76200</xdr:rowOff>
    </xdr:from>
    <xdr:to>
      <xdr:col>9</xdr:col>
      <xdr:colOff>581025</xdr:colOff>
      <xdr:row>74</xdr:row>
      <xdr:rowOff>9525</xdr:rowOff>
    </xdr:to>
    <xdr:graphicFrame>
      <xdr:nvGraphicFramePr>
        <xdr:cNvPr id="3" name="Chart 3"/>
        <xdr:cNvGraphicFramePr/>
      </xdr:nvGraphicFramePr>
      <xdr:xfrm>
        <a:off x="1619250" y="11353800"/>
        <a:ext cx="47815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22</xdr:row>
      <xdr:rowOff>66675</xdr:rowOff>
    </xdr:from>
    <xdr:to>
      <xdr:col>9</xdr:col>
      <xdr:colOff>542925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457325" y="4210050"/>
        <a:ext cx="47148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38</xdr:row>
      <xdr:rowOff>66675</xdr:rowOff>
    </xdr:from>
    <xdr:to>
      <xdr:col>9</xdr:col>
      <xdr:colOff>533400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1457325" y="6934200"/>
        <a:ext cx="47053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55</xdr:row>
      <xdr:rowOff>85725</xdr:rowOff>
    </xdr:from>
    <xdr:to>
      <xdr:col>10</xdr:col>
      <xdr:colOff>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1447800" y="9801225"/>
        <a:ext cx="47815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D21" sqref="D21"/>
    </sheetView>
  </sheetViews>
  <sheetFormatPr defaultColWidth="11.421875" defaultRowHeight="12.75"/>
  <sheetData>
    <row r="2" ht="12.75">
      <c r="B2" t="s">
        <v>149</v>
      </c>
    </row>
    <row r="3" ht="12.75">
      <c r="B3" t="s">
        <v>148</v>
      </c>
    </row>
    <row r="4" ht="12.75">
      <c r="B4" t="s">
        <v>147</v>
      </c>
    </row>
    <row r="5" ht="12.75">
      <c r="B5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1">
      <selection activeCell="L65" sqref="L65"/>
    </sheetView>
  </sheetViews>
  <sheetFormatPr defaultColWidth="11.421875" defaultRowHeight="12.75"/>
  <cols>
    <col min="1" max="1" width="9.7109375" style="0" customWidth="1"/>
    <col min="2" max="2" width="14.28125" style="0" customWidth="1"/>
    <col min="4" max="4" width="8.00390625" style="0" bestFit="1" customWidth="1"/>
    <col min="5" max="5" width="8.8515625" style="0" customWidth="1"/>
    <col min="6" max="7" width="9.00390625" style="0" bestFit="1" customWidth="1"/>
    <col min="8" max="8" width="8.00390625" style="0" bestFit="1" customWidth="1"/>
    <col min="9" max="10" width="9.00390625" style="0" bestFit="1" customWidth="1"/>
  </cols>
  <sheetData>
    <row r="1" spans="1:14" ht="15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.75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">
      <c r="A3" s="57"/>
      <c r="B3" s="58" t="s">
        <v>151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5">
      <c r="A4" s="57"/>
      <c r="B4" s="58" t="s">
        <v>152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5">
      <c r="A5" s="57"/>
      <c r="B5" s="58" t="s">
        <v>153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5">
      <c r="A7" s="57"/>
      <c r="B7" s="58" t="s">
        <v>154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ht="15">
      <c r="A8" s="57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15.75" thickBot="1">
      <c r="A9" s="138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9.5" thickBot="1">
      <c r="A10" s="142"/>
      <c r="B10" s="143" t="s">
        <v>128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</row>
    <row r="11" spans="1:14" ht="16.5" thickBot="1">
      <c r="A11" s="57"/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4" ht="15.75" thickBot="1">
      <c r="A12" s="62"/>
      <c r="B12" s="84" t="s">
        <v>120</v>
      </c>
      <c r="C12" s="81" t="s">
        <v>138</v>
      </c>
      <c r="D12" s="82"/>
      <c r="E12" s="82"/>
      <c r="F12" s="83"/>
      <c r="G12" s="9"/>
      <c r="H12" s="9"/>
      <c r="I12" s="9"/>
      <c r="J12" s="9"/>
      <c r="K12" s="9"/>
      <c r="L12" s="9"/>
      <c r="M12" s="59"/>
      <c r="N12" s="60"/>
    </row>
    <row r="13" spans="1:14" ht="13.5" thickBot="1">
      <c r="A13" s="6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9"/>
      <c r="N13" s="60"/>
    </row>
    <row r="14" spans="1:14" ht="13.5" thickBot="1">
      <c r="A14" s="63" t="s">
        <v>62</v>
      </c>
      <c r="B14" s="64" t="s">
        <v>63</v>
      </c>
      <c r="C14" s="51" t="s">
        <v>129</v>
      </c>
      <c r="D14" s="52"/>
      <c r="E14" s="53"/>
      <c r="F14" s="9"/>
      <c r="G14" s="9"/>
      <c r="H14" s="9"/>
      <c r="I14" s="9"/>
      <c r="J14" s="9"/>
      <c r="K14" s="9"/>
      <c r="L14" s="9"/>
      <c r="M14" s="59"/>
      <c r="N14" s="60"/>
    </row>
    <row r="15" spans="1:14" ht="12.75">
      <c r="A15" s="62"/>
      <c r="B15" s="65"/>
      <c r="C15" s="9"/>
      <c r="D15" s="9"/>
      <c r="E15" s="9"/>
      <c r="F15" s="9"/>
      <c r="G15" s="9"/>
      <c r="H15" s="9"/>
      <c r="I15" s="9"/>
      <c r="J15" s="9"/>
      <c r="K15" s="9"/>
      <c r="L15" s="9"/>
      <c r="M15" s="59"/>
      <c r="N15" s="60"/>
    </row>
    <row r="16" spans="1:14" ht="12.75">
      <c r="A16" s="63" t="s">
        <v>64</v>
      </c>
      <c r="B16" s="66" t="s">
        <v>65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59"/>
      <c r="N16" s="60"/>
    </row>
    <row r="17" spans="1:14" ht="13.5" thickBot="1">
      <c r="A17" s="6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59"/>
      <c r="N17" s="60"/>
    </row>
    <row r="18" spans="1:14" ht="15.75">
      <c r="A18" s="62"/>
      <c r="B18" s="67" t="s">
        <v>132</v>
      </c>
      <c r="C18" s="35">
        <v>4538.2</v>
      </c>
      <c r="D18" s="9"/>
      <c r="E18" s="68" t="s">
        <v>16</v>
      </c>
      <c r="F18" s="9"/>
      <c r="G18" s="9"/>
      <c r="H18" s="9"/>
      <c r="I18" s="9"/>
      <c r="J18" s="9"/>
      <c r="K18" s="9"/>
      <c r="L18" s="9"/>
      <c r="M18" s="59"/>
      <c r="N18" s="60"/>
    </row>
    <row r="19" spans="1:14" ht="15.75">
      <c r="A19" s="62"/>
      <c r="B19" s="67" t="s">
        <v>131</v>
      </c>
      <c r="C19" s="36">
        <v>4538.8</v>
      </c>
      <c r="D19" s="9"/>
      <c r="E19" s="68" t="s">
        <v>15</v>
      </c>
      <c r="F19" s="9"/>
      <c r="G19" s="9"/>
      <c r="H19" s="9"/>
      <c r="I19" s="9"/>
      <c r="J19" s="9"/>
      <c r="K19" s="9"/>
      <c r="L19" s="9"/>
      <c r="M19" s="59"/>
      <c r="N19" s="60"/>
    </row>
    <row r="20" spans="1:14" ht="15.75">
      <c r="A20" s="62"/>
      <c r="B20" s="67" t="s">
        <v>133</v>
      </c>
      <c r="C20" s="36">
        <v>4528</v>
      </c>
      <c r="D20" s="9"/>
      <c r="E20" s="68" t="s">
        <v>14</v>
      </c>
      <c r="F20" s="9"/>
      <c r="G20" s="9"/>
      <c r="H20" s="9"/>
      <c r="I20" s="9"/>
      <c r="J20" s="9"/>
      <c r="K20" s="9"/>
      <c r="L20" s="9"/>
      <c r="M20" s="59"/>
      <c r="N20" s="60"/>
    </row>
    <row r="21" spans="1:14" ht="15.75">
      <c r="A21" s="62"/>
      <c r="B21" s="67" t="s">
        <v>134</v>
      </c>
      <c r="C21" s="36">
        <v>4533.4</v>
      </c>
      <c r="D21" s="9"/>
      <c r="E21" s="68" t="s">
        <v>130</v>
      </c>
      <c r="F21" s="9"/>
      <c r="G21" s="9"/>
      <c r="H21" s="9"/>
      <c r="I21" s="9"/>
      <c r="J21" s="9"/>
      <c r="K21" s="9"/>
      <c r="L21" s="9"/>
      <c r="M21" s="59"/>
      <c r="N21" s="60"/>
    </row>
    <row r="22" spans="1:14" ht="15.75">
      <c r="A22" s="62"/>
      <c r="B22" s="67" t="s">
        <v>135</v>
      </c>
      <c r="C22" s="37">
        <v>4535.25</v>
      </c>
      <c r="D22" s="9"/>
      <c r="E22" s="68" t="s">
        <v>13</v>
      </c>
      <c r="F22" s="9"/>
      <c r="G22" s="9"/>
      <c r="H22" s="69" t="s">
        <v>112</v>
      </c>
      <c r="I22" s="9"/>
      <c r="J22" s="9"/>
      <c r="K22" s="9"/>
      <c r="L22" s="9"/>
      <c r="M22" s="59"/>
      <c r="N22" s="60"/>
    </row>
    <row r="23" spans="1:14" ht="15.75">
      <c r="A23" s="62"/>
      <c r="B23" s="67" t="s">
        <v>4</v>
      </c>
      <c r="C23" s="17">
        <v>0.06</v>
      </c>
      <c r="D23" s="9"/>
      <c r="E23" s="68" t="s">
        <v>5</v>
      </c>
      <c r="F23" s="9"/>
      <c r="G23" s="9"/>
      <c r="H23" s="9"/>
      <c r="I23" s="9"/>
      <c r="J23" s="9"/>
      <c r="K23" s="9"/>
      <c r="L23" s="9"/>
      <c r="M23" s="59"/>
      <c r="N23" s="60"/>
    </row>
    <row r="24" spans="1:14" ht="15.75">
      <c r="A24" s="62"/>
      <c r="B24" s="67" t="s">
        <v>6</v>
      </c>
      <c r="C24" s="17">
        <v>0.03</v>
      </c>
      <c r="D24" s="9"/>
      <c r="E24" s="68" t="s">
        <v>66</v>
      </c>
      <c r="F24" s="9"/>
      <c r="G24" s="9"/>
      <c r="H24" s="9"/>
      <c r="I24" s="9"/>
      <c r="J24" s="9"/>
      <c r="K24" s="9"/>
      <c r="L24" s="9"/>
      <c r="M24" s="59"/>
      <c r="N24" s="60"/>
    </row>
    <row r="25" spans="1:14" ht="16.5" thickBot="1">
      <c r="A25" s="62"/>
      <c r="B25" s="67" t="s">
        <v>7</v>
      </c>
      <c r="C25" s="19">
        <v>0.6</v>
      </c>
      <c r="D25" s="9"/>
      <c r="E25" s="68" t="s">
        <v>67</v>
      </c>
      <c r="F25" s="9"/>
      <c r="G25" s="9"/>
      <c r="H25" s="9"/>
      <c r="I25" s="9"/>
      <c r="J25" s="9"/>
      <c r="K25" s="9"/>
      <c r="L25" s="9"/>
      <c r="M25" s="59"/>
      <c r="N25" s="60"/>
    </row>
    <row r="26" spans="1:14" ht="12.75">
      <c r="A26" s="6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59"/>
      <c r="N26" s="60"/>
    </row>
    <row r="27" spans="1:14" ht="15.75">
      <c r="A27" s="63"/>
      <c r="B27" s="15" t="s">
        <v>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9"/>
      <c r="N27" s="60"/>
    </row>
    <row r="28" spans="1:14" ht="13.5" thickBot="1">
      <c r="A28" s="6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59"/>
      <c r="N28" s="60"/>
    </row>
    <row r="29" spans="1:14" ht="15.75">
      <c r="A29" s="63" t="s">
        <v>68</v>
      </c>
      <c r="B29" s="13" t="s">
        <v>136</v>
      </c>
      <c r="C29" s="20">
        <v>0</v>
      </c>
      <c r="D29" s="21">
        <v>90.45</v>
      </c>
      <c r="E29" s="21">
        <v>237.21</v>
      </c>
      <c r="F29" s="21">
        <v>351.56</v>
      </c>
      <c r="G29" s="21">
        <v>292.76</v>
      </c>
      <c r="H29" s="21">
        <v>93.5</v>
      </c>
      <c r="I29" s="21">
        <v>22.53</v>
      </c>
      <c r="J29" s="22">
        <v>6.63</v>
      </c>
      <c r="K29" s="9"/>
      <c r="L29" s="9"/>
      <c r="M29" s="59"/>
      <c r="N29" s="60"/>
    </row>
    <row r="30" spans="1:14" ht="13.5" thickBot="1">
      <c r="A30" s="63" t="s">
        <v>70</v>
      </c>
      <c r="B30" s="14" t="s">
        <v>69</v>
      </c>
      <c r="C30" s="23">
        <v>0</v>
      </c>
      <c r="D30" s="24">
        <v>1.026</v>
      </c>
      <c r="E30" s="24">
        <v>1.538</v>
      </c>
      <c r="F30" s="24">
        <v>2.051</v>
      </c>
      <c r="G30" s="24">
        <v>2.564</v>
      </c>
      <c r="H30" s="24">
        <v>3.589</v>
      </c>
      <c r="I30" s="24">
        <v>6.153</v>
      </c>
      <c r="J30" s="25">
        <v>10.25</v>
      </c>
      <c r="K30" s="9"/>
      <c r="L30" s="9"/>
      <c r="M30" s="59"/>
      <c r="N30" s="60"/>
    </row>
    <row r="31" spans="1:14" ht="12.75">
      <c r="A31" s="63"/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9"/>
      <c r="M31" s="59"/>
      <c r="N31" s="60"/>
    </row>
    <row r="32" spans="1:14" ht="12.75">
      <c r="A32" s="63"/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9"/>
      <c r="M32" s="59"/>
      <c r="N32" s="60"/>
    </row>
    <row r="33" spans="1:14" ht="12.75">
      <c r="A33" s="63"/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9"/>
      <c r="M33" s="59"/>
      <c r="N33" s="60"/>
    </row>
    <row r="34" spans="1:14" ht="12.75">
      <c r="A34" s="63"/>
      <c r="B34" s="10"/>
      <c r="C34" s="10"/>
      <c r="D34" s="10"/>
      <c r="E34" s="10"/>
      <c r="F34" s="10"/>
      <c r="G34" s="10"/>
      <c r="H34" s="10"/>
      <c r="I34" s="10"/>
      <c r="J34" s="10"/>
      <c r="K34" s="9"/>
      <c r="L34" s="9"/>
      <c r="M34" s="59"/>
      <c r="N34" s="60"/>
    </row>
    <row r="35" spans="1:14" ht="12.75">
      <c r="A35" s="63"/>
      <c r="B35" s="10"/>
      <c r="C35" s="10"/>
      <c r="D35" s="10"/>
      <c r="E35" s="10"/>
      <c r="F35" s="10"/>
      <c r="G35" s="10"/>
      <c r="H35" s="10"/>
      <c r="I35" s="10"/>
      <c r="J35" s="10"/>
      <c r="K35" s="9"/>
      <c r="L35" s="9"/>
      <c r="M35" s="59"/>
      <c r="N35" s="60"/>
    </row>
    <row r="36" spans="1:14" ht="12.75">
      <c r="A36" s="63"/>
      <c r="B36" s="10"/>
      <c r="C36" s="10"/>
      <c r="D36" s="10"/>
      <c r="E36" s="10"/>
      <c r="F36" s="10"/>
      <c r="G36" s="10"/>
      <c r="H36" s="10"/>
      <c r="I36" s="10"/>
      <c r="J36" s="10"/>
      <c r="K36" s="9"/>
      <c r="L36" s="9"/>
      <c r="M36" s="59"/>
      <c r="N36" s="60"/>
    </row>
    <row r="37" spans="1:14" ht="12.75">
      <c r="A37" s="63"/>
      <c r="B37" s="10"/>
      <c r="C37" s="10"/>
      <c r="D37" s="10"/>
      <c r="E37" s="10"/>
      <c r="F37" s="10"/>
      <c r="G37" s="10"/>
      <c r="H37" s="10"/>
      <c r="I37" s="10"/>
      <c r="J37" s="10"/>
      <c r="K37" s="9"/>
      <c r="L37" s="9"/>
      <c r="M37" s="59"/>
      <c r="N37" s="60"/>
    </row>
    <row r="38" spans="1:14" ht="12.75">
      <c r="A38" s="63"/>
      <c r="B38" s="10"/>
      <c r="C38" s="10"/>
      <c r="D38" s="10"/>
      <c r="E38" s="10"/>
      <c r="F38" s="10"/>
      <c r="G38" s="10"/>
      <c r="H38" s="10"/>
      <c r="I38" s="10"/>
      <c r="J38" s="10"/>
      <c r="K38" s="9"/>
      <c r="L38" s="9"/>
      <c r="M38" s="59"/>
      <c r="N38" s="60"/>
    </row>
    <row r="39" spans="1:14" ht="12.75">
      <c r="A39" s="63"/>
      <c r="B39" s="10"/>
      <c r="C39" s="10"/>
      <c r="D39" s="10"/>
      <c r="E39" s="10"/>
      <c r="F39" s="10"/>
      <c r="G39" s="10"/>
      <c r="H39" s="10"/>
      <c r="I39" s="10"/>
      <c r="J39" s="10"/>
      <c r="K39" s="9"/>
      <c r="L39" s="9"/>
      <c r="M39" s="59"/>
      <c r="N39" s="60"/>
    </row>
    <row r="40" spans="1:14" ht="12.75">
      <c r="A40" s="63"/>
      <c r="B40" s="10"/>
      <c r="C40" s="10"/>
      <c r="D40" s="10"/>
      <c r="E40" s="10"/>
      <c r="F40" s="10"/>
      <c r="G40" s="10"/>
      <c r="H40" s="10"/>
      <c r="I40" s="10"/>
      <c r="J40" s="10"/>
      <c r="K40" s="9"/>
      <c r="L40" s="9"/>
      <c r="M40" s="59"/>
      <c r="N40" s="60"/>
    </row>
    <row r="41" spans="1:14" ht="12.75">
      <c r="A41" s="63"/>
      <c r="B41" s="10"/>
      <c r="C41" s="10"/>
      <c r="D41" s="10"/>
      <c r="E41" s="10"/>
      <c r="F41" s="10"/>
      <c r="G41" s="10"/>
      <c r="H41" s="10"/>
      <c r="I41" s="10"/>
      <c r="J41" s="10"/>
      <c r="K41" s="9"/>
      <c r="L41" s="9"/>
      <c r="M41" s="59"/>
      <c r="N41" s="60"/>
    </row>
    <row r="42" spans="1:14" ht="12.75">
      <c r="A42" s="6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59"/>
      <c r="N42" s="60"/>
    </row>
    <row r="43" spans="1:14" ht="15.75">
      <c r="A43" s="62"/>
      <c r="B43" s="15" t="s">
        <v>71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59"/>
      <c r="N43" s="60"/>
    </row>
    <row r="44" spans="1:14" ht="13.5" thickBot="1">
      <c r="A44" s="6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59"/>
      <c r="N44" s="60"/>
    </row>
    <row r="45" spans="1:14" ht="15.75">
      <c r="A45" s="63" t="s">
        <v>72</v>
      </c>
      <c r="B45" s="13" t="s">
        <v>127</v>
      </c>
      <c r="C45" s="20">
        <v>8</v>
      </c>
      <c r="D45" s="21">
        <v>7</v>
      </c>
      <c r="E45" s="21">
        <v>6.67</v>
      </c>
      <c r="F45" s="21">
        <v>6.5</v>
      </c>
      <c r="G45" s="21">
        <v>5.2</v>
      </c>
      <c r="H45" s="31"/>
      <c r="I45" s="4"/>
      <c r="J45" s="5"/>
      <c r="K45" s="9"/>
      <c r="L45" s="9"/>
      <c r="M45" s="59"/>
      <c r="N45" s="60"/>
    </row>
    <row r="46" spans="1:14" ht="16.5" thickBot="1">
      <c r="A46" s="63" t="s">
        <v>74</v>
      </c>
      <c r="B46" s="13" t="s">
        <v>137</v>
      </c>
      <c r="C46" s="23">
        <v>4537.5</v>
      </c>
      <c r="D46" s="24">
        <v>4536.5</v>
      </c>
      <c r="E46" s="24">
        <v>4535.6</v>
      </c>
      <c r="F46" s="24">
        <v>4533.5</v>
      </c>
      <c r="G46" s="24">
        <v>4531</v>
      </c>
      <c r="H46" s="32"/>
      <c r="I46" s="6"/>
      <c r="J46" s="7"/>
      <c r="K46" s="9"/>
      <c r="L46" s="9"/>
      <c r="M46" s="59"/>
      <c r="N46" s="60"/>
    </row>
    <row r="47" spans="1:14" ht="12.75">
      <c r="A47" s="6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59"/>
      <c r="N47" s="60"/>
    </row>
    <row r="48" spans="1:14" ht="12.75">
      <c r="A48" s="62"/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  <c r="M48" s="59"/>
      <c r="N48" s="60"/>
    </row>
    <row r="49" spans="1:14" ht="12.75">
      <c r="A49" s="62"/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  <c r="M49" s="59"/>
      <c r="N49" s="60"/>
    </row>
    <row r="50" spans="1:14" ht="12.75">
      <c r="A50" s="62"/>
      <c r="B50" s="12"/>
      <c r="C50" s="11"/>
      <c r="D50" s="9"/>
      <c r="E50" s="9"/>
      <c r="F50" s="9"/>
      <c r="G50" s="9"/>
      <c r="H50" s="9"/>
      <c r="I50" s="9"/>
      <c r="J50" s="9"/>
      <c r="K50" s="9"/>
      <c r="L50" s="9"/>
      <c r="M50" s="59"/>
      <c r="N50" s="60"/>
    </row>
    <row r="51" spans="1:14" ht="12.75">
      <c r="A51" s="62"/>
      <c r="B51" s="10"/>
      <c r="C51" s="11"/>
      <c r="D51" s="9"/>
      <c r="E51" s="9"/>
      <c r="F51" s="9"/>
      <c r="G51" s="9"/>
      <c r="H51" s="9"/>
      <c r="I51" s="9"/>
      <c r="J51" s="9"/>
      <c r="K51" s="9"/>
      <c r="L51" s="9"/>
      <c r="M51" s="59"/>
      <c r="N51" s="60"/>
    </row>
    <row r="52" spans="1:14" ht="12.75">
      <c r="A52" s="62"/>
      <c r="B52" s="10"/>
      <c r="C52" s="11"/>
      <c r="D52" s="9"/>
      <c r="E52" s="9"/>
      <c r="F52" s="9"/>
      <c r="G52" s="9"/>
      <c r="H52" s="9"/>
      <c r="I52" s="9"/>
      <c r="J52" s="9"/>
      <c r="K52" s="9"/>
      <c r="L52" s="9"/>
      <c r="M52" s="59"/>
      <c r="N52" s="60"/>
    </row>
    <row r="53" spans="1:14" ht="12.75">
      <c r="A53" s="62"/>
      <c r="B53" s="10"/>
      <c r="C53" s="11"/>
      <c r="D53" s="9"/>
      <c r="E53" s="9"/>
      <c r="F53" s="9"/>
      <c r="G53" s="9"/>
      <c r="H53" s="9"/>
      <c r="I53" s="9"/>
      <c r="J53" s="9"/>
      <c r="K53" s="9"/>
      <c r="L53" s="9"/>
      <c r="M53" s="59"/>
      <c r="N53" s="60"/>
    </row>
    <row r="54" spans="1:14" ht="12.75">
      <c r="A54" s="62"/>
      <c r="B54" s="10"/>
      <c r="C54" s="11"/>
      <c r="D54" s="9"/>
      <c r="E54" s="9"/>
      <c r="F54" s="9"/>
      <c r="G54" s="9"/>
      <c r="H54" s="9"/>
      <c r="I54" s="9"/>
      <c r="J54" s="9"/>
      <c r="K54" s="9"/>
      <c r="L54" s="9"/>
      <c r="M54" s="59"/>
      <c r="N54" s="60"/>
    </row>
    <row r="55" spans="1:14" ht="12.75">
      <c r="A55" s="62"/>
      <c r="B55" s="10"/>
      <c r="C55" s="11"/>
      <c r="D55" s="9"/>
      <c r="E55" s="9"/>
      <c r="F55" s="9"/>
      <c r="G55" s="9"/>
      <c r="H55" s="9"/>
      <c r="I55" s="9"/>
      <c r="J55" s="9"/>
      <c r="K55" s="9"/>
      <c r="L55" s="9"/>
      <c r="M55" s="59"/>
      <c r="N55" s="60"/>
    </row>
    <row r="56" spans="1:14" ht="12.75">
      <c r="A56" s="62"/>
      <c r="B56" s="10"/>
      <c r="C56" s="11"/>
      <c r="D56" s="9"/>
      <c r="E56" s="9"/>
      <c r="F56" s="9"/>
      <c r="G56" s="9"/>
      <c r="H56" s="9"/>
      <c r="I56" s="9"/>
      <c r="J56" s="9"/>
      <c r="K56" s="9"/>
      <c r="L56" s="9"/>
      <c r="M56" s="59"/>
      <c r="N56" s="60"/>
    </row>
    <row r="57" spans="1:14" ht="12.75">
      <c r="A57" s="62"/>
      <c r="B57" s="10"/>
      <c r="C57" s="10"/>
      <c r="D57" s="9"/>
      <c r="E57" s="9"/>
      <c r="F57" s="9"/>
      <c r="G57" s="9"/>
      <c r="H57" s="9"/>
      <c r="I57" s="9"/>
      <c r="J57" s="9"/>
      <c r="K57" s="9"/>
      <c r="L57" s="9"/>
      <c r="M57" s="59"/>
      <c r="N57" s="60"/>
    </row>
    <row r="58" spans="1:14" ht="12.75">
      <c r="A58" s="62"/>
      <c r="B58" s="10"/>
      <c r="C58" s="10"/>
      <c r="D58" s="9"/>
      <c r="E58" s="9"/>
      <c r="F58" s="9"/>
      <c r="G58" s="9"/>
      <c r="H58" s="9"/>
      <c r="I58" s="9"/>
      <c r="J58" s="9"/>
      <c r="K58" s="9"/>
      <c r="L58" s="9"/>
      <c r="M58" s="59"/>
      <c r="N58" s="60"/>
    </row>
    <row r="59" spans="1:14" ht="15.75">
      <c r="A59" s="62"/>
      <c r="B59" s="15" t="s">
        <v>75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59"/>
      <c r="N59" s="60"/>
    </row>
    <row r="60" spans="1:14" ht="13.5" thickBot="1">
      <c r="A60" s="6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59"/>
      <c r="N60" s="60"/>
    </row>
    <row r="61" spans="1:21" ht="15.75">
      <c r="A61" s="63" t="s">
        <v>76</v>
      </c>
      <c r="B61" s="13" t="s">
        <v>139</v>
      </c>
      <c r="C61" s="20">
        <v>4528</v>
      </c>
      <c r="D61" s="21">
        <v>4529</v>
      </c>
      <c r="E61" s="21">
        <v>4530</v>
      </c>
      <c r="F61" s="21">
        <v>4531</v>
      </c>
      <c r="G61" s="21">
        <v>4532</v>
      </c>
      <c r="H61" s="21">
        <v>4533</v>
      </c>
      <c r="I61" s="21">
        <v>4534</v>
      </c>
      <c r="J61" s="22">
        <v>4535</v>
      </c>
      <c r="K61" s="9"/>
      <c r="L61" s="9"/>
      <c r="M61" s="59"/>
      <c r="N61" s="60"/>
      <c r="O61" s="8"/>
      <c r="P61" s="8"/>
      <c r="Q61" s="8"/>
      <c r="R61" s="8"/>
      <c r="S61" s="8"/>
      <c r="T61" s="8"/>
      <c r="U61" s="8"/>
    </row>
    <row r="62" spans="1:19" ht="12.75">
      <c r="A62" s="63" t="s">
        <v>77</v>
      </c>
      <c r="B62" s="14" t="s">
        <v>126</v>
      </c>
      <c r="C62" s="38">
        <v>0</v>
      </c>
      <c r="D62" s="34">
        <v>19</v>
      </c>
      <c r="E62" s="34">
        <v>21</v>
      </c>
      <c r="F62" s="34">
        <v>24</v>
      </c>
      <c r="G62" s="34">
        <v>45</v>
      </c>
      <c r="H62" s="34">
        <v>100</v>
      </c>
      <c r="I62" s="34">
        <v>242</v>
      </c>
      <c r="J62" s="39">
        <v>355</v>
      </c>
      <c r="K62" s="9"/>
      <c r="L62" s="9"/>
      <c r="M62" s="59"/>
      <c r="N62" s="60"/>
      <c r="O62" s="8"/>
      <c r="P62" s="8"/>
      <c r="Q62" s="8"/>
      <c r="R62" s="8"/>
      <c r="S62" s="8"/>
    </row>
    <row r="63" spans="1:14" ht="13.5" thickBot="1">
      <c r="A63" s="63" t="s">
        <v>78</v>
      </c>
      <c r="B63" s="14" t="s">
        <v>80</v>
      </c>
      <c r="C63" s="23">
        <v>0.04</v>
      </c>
      <c r="D63" s="24">
        <v>0.04</v>
      </c>
      <c r="E63" s="24">
        <v>0.04</v>
      </c>
      <c r="F63" s="24">
        <v>0.04</v>
      </c>
      <c r="G63" s="24">
        <v>0.04</v>
      </c>
      <c r="H63" s="24">
        <v>0.04</v>
      </c>
      <c r="I63" s="24">
        <v>0.04</v>
      </c>
      <c r="J63" s="25">
        <v>0.04</v>
      </c>
      <c r="K63" s="9"/>
      <c r="L63" s="9"/>
      <c r="M63" s="59"/>
      <c r="N63" s="60"/>
    </row>
    <row r="64" spans="1:14" ht="12.75">
      <c r="A64" s="62"/>
      <c r="B64" s="9"/>
      <c r="C64" s="70">
        <f aca="true" t="shared" si="0" ref="C64:J64">C62/2</f>
        <v>0</v>
      </c>
      <c r="D64" s="70">
        <f t="shared" si="0"/>
        <v>9.5</v>
      </c>
      <c r="E64" s="70">
        <f t="shared" si="0"/>
        <v>10.5</v>
      </c>
      <c r="F64" s="70">
        <f t="shared" si="0"/>
        <v>12</v>
      </c>
      <c r="G64" s="70">
        <f t="shared" si="0"/>
        <v>22.5</v>
      </c>
      <c r="H64" s="70">
        <f t="shared" si="0"/>
        <v>50</v>
      </c>
      <c r="I64" s="70">
        <f t="shared" si="0"/>
        <v>121</v>
      </c>
      <c r="J64" s="70">
        <f t="shared" si="0"/>
        <v>177.5</v>
      </c>
      <c r="K64" s="9"/>
      <c r="L64" s="9"/>
      <c r="M64" s="59"/>
      <c r="N64" s="60"/>
    </row>
    <row r="65" spans="1:14" ht="12.75">
      <c r="A65" s="6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59"/>
      <c r="N65" s="60"/>
    </row>
    <row r="66" spans="1:14" ht="12.75">
      <c r="A66" s="62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59"/>
      <c r="N66" s="60"/>
    </row>
    <row r="67" spans="1:14" ht="12.75">
      <c r="A67" s="62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59"/>
      <c r="N67" s="60"/>
    </row>
    <row r="68" spans="1:14" ht="12.75">
      <c r="A68" s="62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59"/>
      <c r="N68" s="60"/>
    </row>
    <row r="69" spans="1:14" ht="12.75">
      <c r="A69" s="62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59"/>
      <c r="N69" s="60"/>
    </row>
    <row r="70" spans="1:14" ht="12.75">
      <c r="A70" s="62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59"/>
      <c r="N70" s="60"/>
    </row>
    <row r="71" spans="1:14" ht="12.75">
      <c r="A71" s="62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59"/>
      <c r="N71" s="60"/>
    </row>
    <row r="72" spans="1:14" ht="12.75">
      <c r="A72" s="62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59"/>
      <c r="N72" s="60"/>
    </row>
    <row r="73" spans="1:14" ht="12.75">
      <c r="A73" s="6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59"/>
      <c r="N73" s="60"/>
    </row>
    <row r="74" spans="1:14" ht="12.75">
      <c r="A74" s="6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59"/>
      <c r="N74" s="60"/>
    </row>
    <row r="75" spans="1:14" ht="12.75">
      <c r="A75" s="6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59"/>
      <c r="N75" s="60"/>
    </row>
    <row r="76" spans="1:14" ht="15.75">
      <c r="A76" s="62"/>
      <c r="B76" s="15" t="s">
        <v>86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59"/>
      <c r="N76" s="60"/>
    </row>
    <row r="77" spans="1:14" ht="13.5" thickBot="1">
      <c r="A77" s="6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59"/>
      <c r="N77" s="60"/>
    </row>
    <row r="78" spans="1:14" ht="15.75">
      <c r="A78" s="63" t="s">
        <v>82</v>
      </c>
      <c r="B78" s="71" t="s">
        <v>17</v>
      </c>
      <c r="C78" s="18">
        <v>3.5</v>
      </c>
      <c r="D78" s="9"/>
      <c r="E78" s="68" t="s">
        <v>83</v>
      </c>
      <c r="F78" s="9"/>
      <c r="G78" s="9"/>
      <c r="H78" s="9"/>
      <c r="I78" s="9"/>
      <c r="J78" s="9"/>
      <c r="K78" s="9"/>
      <c r="L78" s="9"/>
      <c r="M78" s="59"/>
      <c r="N78" s="60"/>
    </row>
    <row r="79" spans="1:14" ht="15.75">
      <c r="A79" s="62"/>
      <c r="B79" s="71" t="s">
        <v>18</v>
      </c>
      <c r="C79" s="17">
        <v>2.5</v>
      </c>
      <c r="D79" s="9"/>
      <c r="E79" s="68" t="s">
        <v>84</v>
      </c>
      <c r="F79" s="9"/>
      <c r="G79" s="9"/>
      <c r="H79" s="9"/>
      <c r="I79" s="9"/>
      <c r="J79" s="9"/>
      <c r="K79" s="9"/>
      <c r="L79" s="9"/>
      <c r="M79" s="59"/>
      <c r="N79" s="60"/>
    </row>
    <row r="80" spans="1:14" ht="15.75">
      <c r="A80" s="62"/>
      <c r="B80" s="72" t="s">
        <v>19</v>
      </c>
      <c r="C80" s="17">
        <v>0</v>
      </c>
      <c r="D80" s="9"/>
      <c r="E80" s="68" t="s">
        <v>85</v>
      </c>
      <c r="F80" s="9"/>
      <c r="G80" s="9"/>
      <c r="H80" s="9"/>
      <c r="I80" s="9"/>
      <c r="J80" s="9"/>
      <c r="K80" s="9"/>
      <c r="L80" s="9"/>
      <c r="M80" s="59"/>
      <c r="N80" s="60"/>
    </row>
    <row r="81" spans="1:14" ht="15.75">
      <c r="A81" s="62"/>
      <c r="B81" s="72" t="s">
        <v>20</v>
      </c>
      <c r="C81" s="17">
        <v>0</v>
      </c>
      <c r="D81" s="9"/>
      <c r="E81" s="68" t="s">
        <v>21</v>
      </c>
      <c r="F81" s="9"/>
      <c r="G81" s="9"/>
      <c r="H81" s="9"/>
      <c r="I81" s="9"/>
      <c r="J81" s="9"/>
      <c r="K81" s="9"/>
      <c r="L81" s="9"/>
      <c r="M81" s="59"/>
      <c r="N81" s="60"/>
    </row>
    <row r="82" spans="1:14" ht="15.75">
      <c r="A82" s="62"/>
      <c r="B82" s="72" t="s">
        <v>22</v>
      </c>
      <c r="C82" s="17">
        <v>0</v>
      </c>
      <c r="D82" s="9"/>
      <c r="E82" s="68" t="s">
        <v>23</v>
      </c>
      <c r="F82" s="9"/>
      <c r="G82" s="9"/>
      <c r="H82" s="9"/>
      <c r="I82" s="9"/>
      <c r="J82" s="9"/>
      <c r="K82" s="9"/>
      <c r="L82" s="9"/>
      <c r="M82" s="59"/>
      <c r="N82" s="60"/>
    </row>
    <row r="83" spans="1:14" ht="15.75">
      <c r="A83" s="62"/>
      <c r="B83" s="72" t="s">
        <v>24</v>
      </c>
      <c r="C83" s="17">
        <v>0</v>
      </c>
      <c r="D83" s="9"/>
      <c r="E83" s="68" t="s">
        <v>121</v>
      </c>
      <c r="F83" s="9"/>
      <c r="G83" s="9"/>
      <c r="H83" s="9"/>
      <c r="I83" s="9"/>
      <c r="J83" s="9"/>
      <c r="K83" s="9"/>
      <c r="L83" s="9"/>
      <c r="M83" s="59"/>
      <c r="N83" s="60"/>
    </row>
    <row r="84" spans="1:14" ht="16.5" thickBot="1">
      <c r="A84" s="62"/>
      <c r="B84" s="72" t="s">
        <v>25</v>
      </c>
      <c r="C84" s="19">
        <v>0</v>
      </c>
      <c r="D84" s="9"/>
      <c r="E84" s="68" t="s">
        <v>26</v>
      </c>
      <c r="F84" s="9"/>
      <c r="G84" s="9"/>
      <c r="H84" s="9"/>
      <c r="I84" s="9"/>
      <c r="J84" s="9"/>
      <c r="K84" s="9"/>
      <c r="L84" s="9"/>
      <c r="M84" s="59"/>
      <c r="N84" s="60"/>
    </row>
    <row r="85" spans="1:14" ht="12.75">
      <c r="A85" s="6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59"/>
      <c r="N85" s="60"/>
    </row>
    <row r="86" spans="1:14" ht="15.75">
      <c r="A86" s="62"/>
      <c r="B86" s="15" t="s">
        <v>95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59"/>
      <c r="N86" s="60"/>
    </row>
    <row r="87" spans="1:14" ht="13.5" thickBot="1">
      <c r="A87" s="6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59"/>
      <c r="N87" s="60"/>
    </row>
    <row r="88" spans="1:14" ht="15.75">
      <c r="A88" s="63" t="s">
        <v>87</v>
      </c>
      <c r="B88" s="73" t="s">
        <v>27</v>
      </c>
      <c r="C88" s="40">
        <v>0</v>
      </c>
      <c r="D88" s="9"/>
      <c r="E88" s="68" t="s">
        <v>88</v>
      </c>
      <c r="F88" s="9"/>
      <c r="G88" s="9"/>
      <c r="H88" s="9"/>
      <c r="I88" s="9"/>
      <c r="J88" s="9"/>
      <c r="K88" s="9"/>
      <c r="L88" s="9"/>
      <c r="M88" s="59"/>
      <c r="N88" s="60"/>
    </row>
    <row r="89" spans="1:14" ht="15.75">
      <c r="A89" s="62"/>
      <c r="B89" s="73" t="s">
        <v>28</v>
      </c>
      <c r="C89" s="41">
        <v>0</v>
      </c>
      <c r="D89" s="9"/>
      <c r="E89" s="68" t="s">
        <v>89</v>
      </c>
      <c r="F89" s="9"/>
      <c r="G89" s="9"/>
      <c r="H89" s="9"/>
      <c r="I89" s="9"/>
      <c r="J89" s="9"/>
      <c r="K89" s="9"/>
      <c r="L89" s="9"/>
      <c r="M89" s="59"/>
      <c r="N89" s="60"/>
    </row>
    <row r="90" spans="1:14" ht="15.75">
      <c r="A90" s="62"/>
      <c r="B90" s="73" t="s">
        <v>29</v>
      </c>
      <c r="C90" s="41">
        <v>0</v>
      </c>
      <c r="D90" s="9"/>
      <c r="E90" s="68" t="s">
        <v>90</v>
      </c>
      <c r="F90" s="9"/>
      <c r="G90" s="9"/>
      <c r="H90" s="9"/>
      <c r="I90" s="9"/>
      <c r="J90" s="9"/>
      <c r="K90" s="9"/>
      <c r="L90" s="9"/>
      <c r="M90" s="59"/>
      <c r="N90" s="60"/>
    </row>
    <row r="91" spans="1:14" ht="15.75">
      <c r="A91" s="62"/>
      <c r="B91" s="73" t="s">
        <v>30</v>
      </c>
      <c r="C91" s="41">
        <v>0</v>
      </c>
      <c r="D91" s="9"/>
      <c r="E91" s="68" t="s">
        <v>91</v>
      </c>
      <c r="F91" s="9"/>
      <c r="G91" s="9"/>
      <c r="H91" s="9"/>
      <c r="I91" s="9"/>
      <c r="J91" s="9"/>
      <c r="K91" s="9"/>
      <c r="L91" s="9"/>
      <c r="M91" s="59"/>
      <c r="N91" s="60"/>
    </row>
    <row r="92" spans="1:14" ht="15.75">
      <c r="A92" s="62"/>
      <c r="B92" s="73" t="s">
        <v>31</v>
      </c>
      <c r="C92" s="41">
        <v>0</v>
      </c>
      <c r="D92" s="9"/>
      <c r="E92" s="68" t="s">
        <v>92</v>
      </c>
      <c r="F92" s="9"/>
      <c r="G92" s="9"/>
      <c r="H92" s="9"/>
      <c r="I92" s="9"/>
      <c r="J92" s="9"/>
      <c r="K92" s="9"/>
      <c r="L92" s="9"/>
      <c r="M92" s="59"/>
      <c r="N92" s="60"/>
    </row>
    <row r="93" spans="1:14" ht="15.75">
      <c r="A93" s="62"/>
      <c r="B93" s="73" t="s">
        <v>32</v>
      </c>
      <c r="C93" s="41">
        <v>0</v>
      </c>
      <c r="D93" s="9"/>
      <c r="E93" s="68" t="s">
        <v>93</v>
      </c>
      <c r="F93" s="9"/>
      <c r="G93" s="9"/>
      <c r="H93" s="9"/>
      <c r="I93" s="9"/>
      <c r="J93" s="9"/>
      <c r="K93" s="9"/>
      <c r="L93" s="9"/>
      <c r="M93" s="59"/>
      <c r="N93" s="60"/>
    </row>
    <row r="94" spans="1:14" ht="16.5" thickBot="1">
      <c r="A94" s="62"/>
      <c r="B94" s="73" t="s">
        <v>33</v>
      </c>
      <c r="C94" s="42">
        <v>0</v>
      </c>
      <c r="D94" s="9"/>
      <c r="E94" s="68" t="s">
        <v>94</v>
      </c>
      <c r="F94" s="9"/>
      <c r="G94" s="9"/>
      <c r="H94" s="9"/>
      <c r="I94" s="9"/>
      <c r="J94" s="9"/>
      <c r="K94" s="9"/>
      <c r="L94" s="9"/>
      <c r="M94" s="59"/>
      <c r="N94" s="60"/>
    </row>
    <row r="95" spans="1:14" ht="12.75">
      <c r="A95" s="62"/>
      <c r="B95" s="9"/>
      <c r="C95" s="68"/>
      <c r="D95" s="9"/>
      <c r="E95" s="9"/>
      <c r="F95" s="9"/>
      <c r="G95" s="9"/>
      <c r="H95" s="9"/>
      <c r="I95" s="9"/>
      <c r="J95" s="9"/>
      <c r="K95" s="9"/>
      <c r="L95" s="9"/>
      <c r="M95" s="59"/>
      <c r="N95" s="60"/>
    </row>
    <row r="96" spans="1:14" ht="15.75">
      <c r="A96" s="62"/>
      <c r="B96" s="15" t="s">
        <v>96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59"/>
      <c r="N96" s="60"/>
    </row>
    <row r="97" spans="1:14" ht="13.5" thickBot="1">
      <c r="A97" s="62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59"/>
      <c r="N97" s="60"/>
    </row>
    <row r="98" spans="1:14" ht="15.75">
      <c r="A98" s="62" t="s">
        <v>97</v>
      </c>
      <c r="B98" s="67" t="s">
        <v>34</v>
      </c>
      <c r="C98" s="18">
        <v>0.42</v>
      </c>
      <c r="D98" s="9"/>
      <c r="E98" s="68" t="s">
        <v>35</v>
      </c>
      <c r="F98" s="9"/>
      <c r="G98" s="9"/>
      <c r="H98" s="9"/>
      <c r="I98" s="9"/>
      <c r="J98" s="9"/>
      <c r="K98" s="9"/>
      <c r="L98" s="9"/>
      <c r="M98" s="59"/>
      <c r="N98" s="60"/>
    </row>
    <row r="99" spans="1:14" ht="15.75">
      <c r="A99" s="62"/>
      <c r="B99" s="67" t="s">
        <v>36</v>
      </c>
      <c r="C99" s="17">
        <v>0.55</v>
      </c>
      <c r="D99" s="9"/>
      <c r="E99" s="68" t="s">
        <v>37</v>
      </c>
      <c r="F99" s="9"/>
      <c r="G99" s="9"/>
      <c r="H99" s="9"/>
      <c r="I99" s="9"/>
      <c r="J99" s="9"/>
      <c r="K99" s="9"/>
      <c r="L99" s="9"/>
      <c r="M99" s="59"/>
      <c r="N99" s="60"/>
    </row>
    <row r="100" spans="1:14" ht="15.75">
      <c r="A100" s="62"/>
      <c r="B100" s="67" t="s">
        <v>38</v>
      </c>
      <c r="C100" s="17">
        <v>16289</v>
      </c>
      <c r="D100" s="9"/>
      <c r="E100" s="68" t="s">
        <v>140</v>
      </c>
      <c r="F100" s="9"/>
      <c r="G100" s="9"/>
      <c r="H100" s="9"/>
      <c r="I100" s="9"/>
      <c r="J100" s="9"/>
      <c r="K100" s="9"/>
      <c r="L100" s="9"/>
      <c r="M100" s="59"/>
      <c r="N100" s="60"/>
    </row>
    <row r="101" spans="1:14" ht="15.75">
      <c r="A101" s="62"/>
      <c r="B101" s="67" t="s">
        <v>39</v>
      </c>
      <c r="C101" s="17">
        <v>0.04</v>
      </c>
      <c r="D101" s="9"/>
      <c r="E101" s="68" t="s">
        <v>100</v>
      </c>
      <c r="F101" s="9"/>
      <c r="G101" s="9"/>
      <c r="H101" s="9"/>
      <c r="I101" s="9"/>
      <c r="J101" s="9"/>
      <c r="K101" s="9"/>
      <c r="L101" s="9"/>
      <c r="M101" s="59"/>
      <c r="N101" s="60"/>
    </row>
    <row r="102" spans="1:14" ht="15.75">
      <c r="A102" s="62"/>
      <c r="B102" s="67" t="s">
        <v>40</v>
      </c>
      <c r="C102" s="17">
        <v>30</v>
      </c>
      <c r="D102" s="9"/>
      <c r="E102" s="68" t="s">
        <v>41</v>
      </c>
      <c r="F102" s="9"/>
      <c r="G102" s="9"/>
      <c r="H102" s="9"/>
      <c r="I102" s="9"/>
      <c r="J102" s="9"/>
      <c r="K102" s="9"/>
      <c r="L102" s="9"/>
      <c r="M102" s="59"/>
      <c r="N102" s="60"/>
    </row>
    <row r="103" spans="1:14" ht="15.75">
      <c r="A103" s="62"/>
      <c r="B103" s="67" t="s">
        <v>42</v>
      </c>
      <c r="C103" s="17">
        <v>8134</v>
      </c>
      <c r="D103" s="9"/>
      <c r="E103" s="68" t="s">
        <v>141</v>
      </c>
      <c r="F103" s="9"/>
      <c r="G103" s="9"/>
      <c r="H103" s="9"/>
      <c r="I103" s="9"/>
      <c r="J103" s="9"/>
      <c r="K103" s="9"/>
      <c r="L103" s="9"/>
      <c r="M103" s="59"/>
      <c r="N103" s="60"/>
    </row>
    <row r="104" spans="1:14" ht="16.5" thickBot="1">
      <c r="A104" s="62"/>
      <c r="B104" s="67" t="s">
        <v>43</v>
      </c>
      <c r="C104" s="19">
        <v>10</v>
      </c>
      <c r="D104" s="9"/>
      <c r="E104" s="68" t="s">
        <v>99</v>
      </c>
      <c r="F104" s="9"/>
      <c r="G104" s="9"/>
      <c r="H104" s="9"/>
      <c r="I104" s="9"/>
      <c r="J104" s="9"/>
      <c r="K104" s="9"/>
      <c r="L104" s="9"/>
      <c r="M104" s="59"/>
      <c r="N104" s="60"/>
    </row>
    <row r="105" spans="1:14" ht="12.75">
      <c r="A105" s="62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59"/>
      <c r="N105" s="60"/>
    </row>
    <row r="106" spans="1:14" ht="12.75">
      <c r="A106" s="62"/>
      <c r="B106" s="74" t="s">
        <v>101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59"/>
      <c r="N106" s="60"/>
    </row>
    <row r="107" spans="1:14" ht="12.75">
      <c r="A107" s="62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59"/>
      <c r="N107" s="60"/>
    </row>
    <row r="108" spans="1:14" ht="15.75">
      <c r="A108" s="62"/>
      <c r="B108" s="15" t="s">
        <v>102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59"/>
      <c r="N108" s="60"/>
    </row>
    <row r="109" spans="1:14" ht="13.5" thickBot="1">
      <c r="A109" s="6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59"/>
      <c r="N109" s="60"/>
    </row>
    <row r="110" spans="1:14" ht="15.75">
      <c r="A110" s="62" t="s">
        <v>103</v>
      </c>
      <c r="B110" s="75" t="s">
        <v>44</v>
      </c>
      <c r="C110" s="18">
        <v>1</v>
      </c>
      <c r="D110" s="9"/>
      <c r="E110" s="68" t="s">
        <v>122</v>
      </c>
      <c r="F110" s="9"/>
      <c r="G110" s="9"/>
      <c r="H110" s="9"/>
      <c r="I110" s="9"/>
      <c r="J110" s="9"/>
      <c r="K110" s="9"/>
      <c r="L110" s="9"/>
      <c r="M110" s="59"/>
      <c r="N110" s="60"/>
    </row>
    <row r="111" spans="1:14" ht="15.75">
      <c r="A111" s="62"/>
      <c r="B111" s="73" t="s">
        <v>45</v>
      </c>
      <c r="C111" s="17">
        <v>5</v>
      </c>
      <c r="D111" s="9"/>
      <c r="E111" s="68" t="s">
        <v>143</v>
      </c>
      <c r="F111" s="9"/>
      <c r="G111" s="9"/>
      <c r="H111" s="9"/>
      <c r="I111" s="9"/>
      <c r="J111" s="9"/>
      <c r="K111" s="9"/>
      <c r="L111" s="9"/>
      <c r="M111" s="59"/>
      <c r="N111" s="60"/>
    </row>
    <row r="112" spans="1:14" ht="15.75">
      <c r="A112" s="62"/>
      <c r="B112" s="75" t="s">
        <v>46</v>
      </c>
      <c r="C112" s="17">
        <v>747</v>
      </c>
      <c r="D112" s="9"/>
      <c r="E112" s="68" t="s">
        <v>144</v>
      </c>
      <c r="F112" s="9"/>
      <c r="G112" s="9"/>
      <c r="H112" s="9"/>
      <c r="I112" s="9"/>
      <c r="J112" s="9"/>
      <c r="K112" s="9"/>
      <c r="L112" s="9"/>
      <c r="M112" s="59"/>
      <c r="N112" s="60"/>
    </row>
    <row r="113" spans="1:14" ht="15.75">
      <c r="A113" s="62"/>
      <c r="B113" s="75" t="s">
        <v>47</v>
      </c>
      <c r="C113" s="17">
        <v>0.021</v>
      </c>
      <c r="D113" s="9"/>
      <c r="E113" s="68" t="s">
        <v>145</v>
      </c>
      <c r="F113" s="9"/>
      <c r="G113" s="9"/>
      <c r="H113" s="9"/>
      <c r="I113" s="9"/>
      <c r="J113" s="9"/>
      <c r="K113" s="9"/>
      <c r="L113" s="9"/>
      <c r="M113" s="59"/>
      <c r="N113" s="60"/>
    </row>
    <row r="114" spans="1:14" ht="12.75">
      <c r="A114" s="62"/>
      <c r="B114" s="9" t="s">
        <v>58</v>
      </c>
      <c r="C114" s="41">
        <v>0</v>
      </c>
      <c r="D114" s="9"/>
      <c r="E114" s="68" t="s">
        <v>57</v>
      </c>
      <c r="F114" s="9"/>
      <c r="G114" s="9"/>
      <c r="H114" s="9"/>
      <c r="I114" s="9"/>
      <c r="J114" s="9"/>
      <c r="K114" s="9"/>
      <c r="L114" s="9"/>
      <c r="M114" s="59"/>
      <c r="N114" s="60"/>
    </row>
    <row r="115" spans="1:14" ht="12.75">
      <c r="A115" s="62"/>
      <c r="B115" s="9" t="s">
        <v>59</v>
      </c>
      <c r="C115" s="41">
        <v>0</v>
      </c>
      <c r="D115" s="9"/>
      <c r="E115" s="68" t="s">
        <v>107</v>
      </c>
      <c r="F115" s="9"/>
      <c r="G115" s="9"/>
      <c r="H115" s="9"/>
      <c r="I115" s="9"/>
      <c r="J115" s="9"/>
      <c r="K115" s="9"/>
      <c r="L115" s="9"/>
      <c r="M115" s="59"/>
      <c r="N115" s="60"/>
    </row>
    <row r="116" spans="1:14" ht="15.75">
      <c r="A116" s="62"/>
      <c r="B116" s="73" t="s">
        <v>48</v>
      </c>
      <c r="C116" s="41">
        <v>0</v>
      </c>
      <c r="D116" s="9"/>
      <c r="E116" s="68" t="s">
        <v>109</v>
      </c>
      <c r="F116" s="9"/>
      <c r="G116" s="9"/>
      <c r="H116" s="9"/>
      <c r="I116" s="9"/>
      <c r="J116" s="9"/>
      <c r="K116" s="9"/>
      <c r="L116" s="9"/>
      <c r="M116" s="59"/>
      <c r="N116" s="60"/>
    </row>
    <row r="117" spans="1:14" ht="13.5" thickBot="1">
      <c r="A117" s="62"/>
      <c r="B117" s="9" t="s">
        <v>60</v>
      </c>
      <c r="C117" s="42">
        <v>0</v>
      </c>
      <c r="D117" s="9"/>
      <c r="E117" s="68" t="s">
        <v>108</v>
      </c>
      <c r="F117" s="9"/>
      <c r="G117" s="9"/>
      <c r="H117" s="9"/>
      <c r="I117" s="9"/>
      <c r="J117" s="9"/>
      <c r="K117" s="9"/>
      <c r="L117" s="9"/>
      <c r="M117" s="59"/>
      <c r="N117" s="60"/>
    </row>
    <row r="118" spans="1:14" ht="12.75">
      <c r="A118" s="6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59"/>
      <c r="N118" s="60"/>
    </row>
    <row r="119" spans="1:14" ht="15.75">
      <c r="A119" s="62"/>
      <c r="B119" s="15" t="s">
        <v>110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59"/>
      <c r="N119" s="60"/>
    </row>
    <row r="120" spans="1:14" ht="13.5" thickBot="1">
      <c r="A120" s="6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59"/>
      <c r="N120" s="60"/>
    </row>
    <row r="121" spans="1:14" ht="12.75">
      <c r="A121" s="62" t="s">
        <v>111</v>
      </c>
      <c r="B121" s="76" t="s">
        <v>49</v>
      </c>
      <c r="C121" s="40">
        <v>0.001</v>
      </c>
      <c r="D121" s="9"/>
      <c r="E121" s="68" t="s">
        <v>117</v>
      </c>
      <c r="F121" s="9"/>
      <c r="G121" s="9"/>
      <c r="H121" s="9"/>
      <c r="I121" s="9"/>
      <c r="J121" s="9"/>
      <c r="K121" s="9"/>
      <c r="L121" s="9"/>
      <c r="M121" s="59"/>
      <c r="N121" s="60"/>
    </row>
    <row r="122" spans="1:14" ht="12.75">
      <c r="A122" s="62"/>
      <c r="B122" s="76" t="s">
        <v>50</v>
      </c>
      <c r="C122" s="41">
        <v>0.001</v>
      </c>
      <c r="D122" s="9"/>
      <c r="E122" s="68" t="s">
        <v>123</v>
      </c>
      <c r="F122" s="9"/>
      <c r="G122" s="9"/>
      <c r="H122" s="9"/>
      <c r="I122" s="9"/>
      <c r="J122" s="9"/>
      <c r="K122" s="9"/>
      <c r="L122" s="9"/>
      <c r="M122" s="59"/>
      <c r="N122" s="60"/>
    </row>
    <row r="123" spans="1:14" ht="12.75">
      <c r="A123" s="62"/>
      <c r="B123" s="76" t="s">
        <v>51</v>
      </c>
      <c r="C123" s="41">
        <v>0.1</v>
      </c>
      <c r="D123" s="9"/>
      <c r="E123" s="68" t="s">
        <v>118</v>
      </c>
      <c r="F123" s="9"/>
      <c r="G123" s="9"/>
      <c r="H123" s="9"/>
      <c r="I123" s="9"/>
      <c r="J123" s="9"/>
      <c r="K123" s="9"/>
      <c r="L123" s="9"/>
      <c r="M123" s="59"/>
      <c r="N123" s="60"/>
    </row>
    <row r="124" spans="1:14" ht="12.75">
      <c r="A124" s="62"/>
      <c r="B124" s="76" t="s">
        <v>52</v>
      </c>
      <c r="C124" s="41">
        <v>20</v>
      </c>
      <c r="D124" s="9"/>
      <c r="E124" s="68" t="s">
        <v>61</v>
      </c>
      <c r="F124" s="9"/>
      <c r="G124" s="9"/>
      <c r="H124" s="9"/>
      <c r="I124" s="9"/>
      <c r="J124" s="9"/>
      <c r="K124" s="9"/>
      <c r="L124" s="9"/>
      <c r="M124" s="59"/>
      <c r="N124" s="60"/>
    </row>
    <row r="125" spans="1:14" ht="12.75">
      <c r="A125" s="62"/>
      <c r="B125" s="76" t="s">
        <v>53</v>
      </c>
      <c r="C125" s="41">
        <v>0.1</v>
      </c>
      <c r="D125" s="9"/>
      <c r="E125" s="68" t="s">
        <v>54</v>
      </c>
      <c r="F125" s="9"/>
      <c r="G125" s="9"/>
      <c r="H125" s="9"/>
      <c r="I125" s="9"/>
      <c r="J125" s="9"/>
      <c r="K125" s="9"/>
      <c r="L125" s="9"/>
      <c r="M125" s="59"/>
      <c r="N125" s="60"/>
    </row>
    <row r="126" spans="1:14" ht="12.75">
      <c r="A126" s="62"/>
      <c r="B126" s="76" t="s">
        <v>55</v>
      </c>
      <c r="C126" s="41">
        <v>10</v>
      </c>
      <c r="D126" s="9"/>
      <c r="E126" s="68" t="s">
        <v>119</v>
      </c>
      <c r="F126" s="9"/>
      <c r="G126" s="9"/>
      <c r="H126" s="9"/>
      <c r="I126" s="9"/>
      <c r="J126" s="9"/>
      <c r="K126" s="9"/>
      <c r="L126" s="9"/>
      <c r="M126" s="59"/>
      <c r="N126" s="60"/>
    </row>
    <row r="127" spans="1:14" ht="13.5" thickBot="1">
      <c r="A127" s="62"/>
      <c r="B127" s="76" t="s">
        <v>56</v>
      </c>
      <c r="C127" s="42">
        <v>0</v>
      </c>
      <c r="D127" s="9"/>
      <c r="E127" s="68" t="s">
        <v>124</v>
      </c>
      <c r="F127" s="9"/>
      <c r="G127" s="9"/>
      <c r="H127" s="9"/>
      <c r="I127" s="9"/>
      <c r="J127" s="9"/>
      <c r="K127" s="9"/>
      <c r="L127" s="9"/>
      <c r="M127" s="59"/>
      <c r="N127" s="60"/>
    </row>
    <row r="128" spans="1:14" ht="12.75">
      <c r="A128" s="6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59"/>
      <c r="N128" s="60"/>
    </row>
    <row r="129" spans="1:14" ht="15.75">
      <c r="A129" s="62"/>
      <c r="B129" s="15" t="s">
        <v>113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59"/>
      <c r="N129" s="60"/>
    </row>
    <row r="130" spans="1:14" ht="13.5" thickBot="1">
      <c r="A130" s="6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59"/>
      <c r="N130" s="60"/>
    </row>
    <row r="131" spans="1:14" ht="15.75">
      <c r="A131" s="63" t="s">
        <v>114</v>
      </c>
      <c r="B131" s="13" t="s">
        <v>136</v>
      </c>
      <c r="C131" s="43">
        <v>0</v>
      </c>
      <c r="D131" s="44">
        <v>1.2</v>
      </c>
      <c r="E131" s="44">
        <v>3.5</v>
      </c>
      <c r="F131" s="44">
        <v>6.6</v>
      </c>
      <c r="G131" s="44">
        <v>10.3</v>
      </c>
      <c r="H131" s="44">
        <v>14.5</v>
      </c>
      <c r="I131" s="44"/>
      <c r="J131" s="45"/>
      <c r="K131" s="9"/>
      <c r="L131" s="9"/>
      <c r="M131" s="59"/>
      <c r="N131" s="60"/>
    </row>
    <row r="132" spans="1:14" ht="13.5" thickBot="1">
      <c r="A132" s="63" t="s">
        <v>115</v>
      </c>
      <c r="B132" s="14" t="s">
        <v>142</v>
      </c>
      <c r="C132" s="46">
        <v>0</v>
      </c>
      <c r="D132" s="47">
        <v>0.25</v>
      </c>
      <c r="E132" s="47">
        <v>0.5</v>
      </c>
      <c r="F132" s="47">
        <v>0.75</v>
      </c>
      <c r="G132" s="47">
        <v>1</v>
      </c>
      <c r="H132" s="47">
        <v>1.25</v>
      </c>
      <c r="I132" s="47"/>
      <c r="J132" s="48"/>
      <c r="K132" s="9"/>
      <c r="L132" s="9"/>
      <c r="M132" s="59"/>
      <c r="N132" s="60"/>
    </row>
    <row r="133" spans="1:14" ht="13.5" thickBo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9"/>
      <c r="N133" s="80"/>
    </row>
    <row r="136" spans="1:11" ht="12.75">
      <c r="A136" s="26"/>
      <c r="B136" s="26"/>
      <c r="C136" s="2"/>
      <c r="D136" s="3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"/>
      <c r="D137" s="3"/>
      <c r="E137" s="26"/>
      <c r="F137" s="26"/>
      <c r="G137" s="26"/>
      <c r="H137" s="26"/>
      <c r="I137" s="26"/>
      <c r="J137" s="26"/>
      <c r="K137" s="26"/>
    </row>
    <row r="138" spans="1:11" ht="12.75">
      <c r="A138" s="33"/>
      <c r="B138" s="2"/>
      <c r="C138" s="2"/>
      <c r="D138" s="3"/>
      <c r="E138" s="2"/>
      <c r="F138" s="2"/>
      <c r="G138" s="2"/>
      <c r="H138" s="2"/>
      <c r="I138" s="2"/>
      <c r="J138" s="26"/>
      <c r="K138" s="26"/>
    </row>
    <row r="139" spans="1:11" ht="12.75">
      <c r="A139" s="33"/>
      <c r="B139" s="2"/>
      <c r="C139" s="2"/>
      <c r="D139" s="3"/>
      <c r="E139" s="2"/>
      <c r="F139" s="2"/>
      <c r="G139" s="2"/>
      <c r="H139" s="2"/>
      <c r="I139" s="2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33"/>
      <c r="B141" s="2"/>
      <c r="C141" s="2"/>
      <c r="D141" s="2"/>
      <c r="E141" s="2"/>
      <c r="F141" s="2"/>
      <c r="G141" s="2"/>
      <c r="H141" s="2"/>
      <c r="I141" s="2"/>
      <c r="J141" s="26"/>
      <c r="K141" s="26"/>
    </row>
    <row r="142" spans="1:11" ht="12.75">
      <c r="A142" s="33"/>
      <c r="B142" s="2"/>
      <c r="C142" s="2"/>
      <c r="D142" s="2"/>
      <c r="E142" s="2"/>
      <c r="F142" s="2"/>
      <c r="G142" s="2"/>
      <c r="H142" s="2"/>
      <c r="I142" s="2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33"/>
      <c r="B147" s="2"/>
      <c r="C147" s="2"/>
      <c r="D147" s="2"/>
      <c r="E147" s="2"/>
      <c r="F147" s="2"/>
      <c r="G147" s="26"/>
      <c r="H147" s="26"/>
      <c r="I147" s="26"/>
      <c r="J147" s="26"/>
      <c r="K147" s="26"/>
    </row>
    <row r="148" spans="1:11" ht="12.75">
      <c r="A148" s="33"/>
      <c r="B148" s="2"/>
      <c r="C148" s="2"/>
      <c r="D148" s="2"/>
      <c r="E148" s="2"/>
      <c r="F148" s="2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33"/>
      <c r="B150" s="2"/>
      <c r="C150" s="2"/>
      <c r="D150" s="2"/>
      <c r="E150" s="2"/>
      <c r="F150" s="2"/>
      <c r="G150" s="26"/>
      <c r="H150" s="26"/>
      <c r="I150" s="26"/>
      <c r="J150" s="26"/>
      <c r="K150" s="26"/>
    </row>
    <row r="151" spans="1:11" ht="12.75">
      <c r="A151" s="33"/>
      <c r="B151" s="2"/>
      <c r="C151" s="2"/>
      <c r="D151" s="2"/>
      <c r="E151" s="2"/>
      <c r="F151" s="2"/>
      <c r="G151" s="26"/>
      <c r="H151" s="26"/>
      <c r="I151" s="26"/>
      <c r="J151" s="26"/>
      <c r="K151" s="26"/>
    </row>
    <row r="152" spans="1:11" ht="15.75">
      <c r="A152" s="26"/>
      <c r="B152" s="30"/>
      <c r="C152" s="30"/>
      <c r="D152" s="26"/>
      <c r="E152" s="26"/>
      <c r="F152" s="26"/>
      <c r="G152" s="26"/>
      <c r="H152" s="26"/>
      <c r="I152" s="26"/>
      <c r="J152" s="26"/>
      <c r="K152" s="26"/>
    </row>
    <row r="153" spans="1:11" ht="15.75">
      <c r="A153" s="26"/>
      <c r="B153" s="30"/>
      <c r="C153" s="30"/>
      <c r="D153" s="26"/>
      <c r="E153" s="26"/>
      <c r="F153" s="26"/>
      <c r="G153" s="26"/>
      <c r="H153" s="26"/>
      <c r="I153" s="26"/>
      <c r="J153" s="26"/>
      <c r="K153" s="26"/>
    </row>
    <row r="154" spans="1:11" ht="15.75">
      <c r="A154" s="26"/>
      <c r="B154" s="30"/>
      <c r="C154" s="30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5" ht="12.75">
      <c r="B157" s="26"/>
      <c r="C157" s="26"/>
      <c r="D157" s="26"/>
      <c r="E157" s="26"/>
    </row>
  </sheetData>
  <sheetProtection/>
  <mergeCells count="2">
    <mergeCell ref="C14:E14"/>
    <mergeCell ref="C12:F12"/>
  </mergeCells>
  <printOptions/>
  <pageMargins left="0.75" right="0.31" top="0.55" bottom="0.53" header="0" footer="0"/>
  <pageSetup horizontalDpi="1200" verticalDpi="12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">
      <selection activeCell="L58" sqref="L58"/>
    </sheetView>
  </sheetViews>
  <sheetFormatPr defaultColWidth="11.421875" defaultRowHeight="12.75"/>
  <cols>
    <col min="1" max="1" width="9.7109375" style="0" customWidth="1"/>
    <col min="4" max="4" width="8.00390625" style="0" bestFit="1" customWidth="1"/>
    <col min="5" max="5" width="8.8515625" style="0" customWidth="1"/>
    <col min="6" max="7" width="9.00390625" style="0" bestFit="1" customWidth="1"/>
    <col min="8" max="8" width="8.00390625" style="0" bestFit="1" customWidth="1"/>
    <col min="9" max="10" width="9.00390625" style="0" bestFit="1" customWidth="1"/>
  </cols>
  <sheetData>
    <row r="1" spans="1:14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>
      <c r="A2" s="54"/>
      <c r="B2" s="55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>
      <c r="A3" s="54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">
      <c r="A4" s="54"/>
      <c r="B4" s="85" t="s">
        <v>120</v>
      </c>
      <c r="C4" s="85" t="str">
        <f>'Pre-proceso'!C12</f>
        <v>Tubificación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86" t="s">
        <v>62</v>
      </c>
      <c r="B6" s="87" t="s">
        <v>63</v>
      </c>
      <c r="C6" s="88" t="str">
        <f>'Pre-proceso'!C14:E14</f>
        <v>PRESA </v>
      </c>
      <c r="D6" s="89"/>
      <c r="E6" s="90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54"/>
      <c r="B7" s="9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86" t="s">
        <v>64</v>
      </c>
      <c r="B8" s="92" t="s">
        <v>65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3.5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5.75">
      <c r="A10" s="54"/>
      <c r="B10" s="93" t="s">
        <v>8</v>
      </c>
      <c r="C10" s="94">
        <f>ROUND('Pre-proceso'!C18*3.28,1)</f>
        <v>14885.3</v>
      </c>
      <c r="D10" s="54"/>
      <c r="E10" s="95" t="s">
        <v>16</v>
      </c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.75">
      <c r="A11" s="54"/>
      <c r="B11" s="93" t="s">
        <v>12</v>
      </c>
      <c r="C11" s="96">
        <f>ROUND('Pre-proceso'!C19*3.28,1)</f>
        <v>14887.3</v>
      </c>
      <c r="D11" s="54"/>
      <c r="E11" s="95" t="s">
        <v>15</v>
      </c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5.75">
      <c r="A12" s="54"/>
      <c r="B12" s="93" t="s">
        <v>9</v>
      </c>
      <c r="C12" s="96">
        <f>ROUND('Pre-proceso'!C20*3.28,1)</f>
        <v>14851.8</v>
      </c>
      <c r="D12" s="54"/>
      <c r="E12" s="95" t="s">
        <v>14</v>
      </c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.75">
      <c r="A13" s="54"/>
      <c r="B13" s="93" t="s">
        <v>10</v>
      </c>
      <c r="C13" s="96">
        <f>ROUND('Pre-proceso'!C21*3.28,1)</f>
        <v>14869.6</v>
      </c>
      <c r="D13" s="54"/>
      <c r="E13" s="95" t="s">
        <v>130</v>
      </c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5.75">
      <c r="A14" s="54"/>
      <c r="B14" s="93" t="s">
        <v>11</v>
      </c>
      <c r="C14" s="96">
        <f>ROUND('Pre-proceso'!C22*3.28,1)</f>
        <v>14875.6</v>
      </c>
      <c r="D14" s="54"/>
      <c r="E14" s="95" t="s">
        <v>13</v>
      </c>
      <c r="F14" s="54"/>
      <c r="G14" s="54"/>
      <c r="H14" s="97" t="s">
        <v>112</v>
      </c>
      <c r="I14" s="54"/>
      <c r="J14" s="54"/>
      <c r="K14" s="54"/>
      <c r="L14" s="54"/>
      <c r="M14" s="54"/>
      <c r="N14" s="54"/>
    </row>
    <row r="15" spans="1:14" ht="15.75">
      <c r="A15" s="54"/>
      <c r="B15" s="93" t="s">
        <v>4</v>
      </c>
      <c r="C15" s="98">
        <f>ROUND('Pre-proceso'!C23,2)</f>
        <v>0.06</v>
      </c>
      <c r="D15" s="54"/>
      <c r="E15" s="95" t="s">
        <v>5</v>
      </c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.75">
      <c r="A16" s="54"/>
      <c r="B16" s="93" t="s">
        <v>6</v>
      </c>
      <c r="C16" s="98">
        <f>ROUND('Pre-proceso'!C24,2)</f>
        <v>0.03</v>
      </c>
      <c r="D16" s="54"/>
      <c r="E16" s="95" t="s">
        <v>66</v>
      </c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6.5" thickBot="1">
      <c r="A17" s="54"/>
      <c r="B17" s="93" t="s">
        <v>7</v>
      </c>
      <c r="C17" s="99">
        <f>ROUND('Pre-proceso'!C25,2)</f>
        <v>0.6</v>
      </c>
      <c r="D17" s="54"/>
      <c r="E17" s="95" t="s">
        <v>67</v>
      </c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.75">
      <c r="A19" s="86"/>
      <c r="B19" s="100" t="s">
        <v>1</v>
      </c>
      <c r="C19" s="54"/>
      <c r="D19" s="54"/>
      <c r="E19" s="54"/>
      <c r="F19" s="54"/>
      <c r="G19" s="54"/>
      <c r="H19" s="54"/>
      <c r="I19" s="54"/>
      <c r="J19" s="54"/>
      <c r="K19" s="59"/>
      <c r="L19" s="54"/>
      <c r="M19" s="54"/>
      <c r="N19" s="54"/>
    </row>
    <row r="20" spans="1:14" ht="13.5" thickBot="1">
      <c r="A20" s="86"/>
      <c r="B20" s="54"/>
      <c r="C20" s="54"/>
      <c r="D20" s="54"/>
      <c r="E20" s="54"/>
      <c r="F20" s="54"/>
      <c r="G20" s="54"/>
      <c r="H20" s="54"/>
      <c r="I20" s="54"/>
      <c r="J20" s="54"/>
      <c r="K20" s="59"/>
      <c r="L20" s="54"/>
      <c r="M20" s="54"/>
      <c r="N20" s="54"/>
    </row>
    <row r="21" spans="1:14" ht="15.75">
      <c r="A21" s="86" t="s">
        <v>68</v>
      </c>
      <c r="B21" s="101" t="s">
        <v>2</v>
      </c>
      <c r="C21" s="102">
        <f>ROUND('Pre-proceso'!C29*35.31,1)</f>
        <v>0</v>
      </c>
      <c r="D21" s="103">
        <f>ROUND('Pre-proceso'!D29*35.31,1)</f>
        <v>3193.8</v>
      </c>
      <c r="E21" s="103">
        <f>ROUND('Pre-proceso'!E29*35.31,1)</f>
        <v>8375.9</v>
      </c>
      <c r="F21" s="103">
        <f>ROUND('Pre-proceso'!F29*35.31,1)</f>
        <v>12413.6</v>
      </c>
      <c r="G21" s="103">
        <f>ROUND('Pre-proceso'!G29*35.31,1)</f>
        <v>10337.4</v>
      </c>
      <c r="H21" s="103">
        <f>ROUND('Pre-proceso'!H29*35.31,1)</f>
        <v>3301.5</v>
      </c>
      <c r="I21" s="103">
        <f>ROUND('Pre-proceso'!I29*35.31,1)</f>
        <v>795.5</v>
      </c>
      <c r="J21" s="104">
        <f>ROUND('Pre-proceso'!J29*35.31,1)</f>
        <v>234.1</v>
      </c>
      <c r="K21" s="59"/>
      <c r="L21" s="54"/>
      <c r="M21" s="54"/>
      <c r="N21" s="54"/>
    </row>
    <row r="22" spans="1:14" ht="13.5" thickBot="1">
      <c r="A22" s="86" t="s">
        <v>70</v>
      </c>
      <c r="B22" s="105" t="s">
        <v>69</v>
      </c>
      <c r="C22" s="106">
        <f>ROUND('Pre-proceso'!C30,2)</f>
        <v>0</v>
      </c>
      <c r="D22" s="107">
        <f>ROUND('Pre-proceso'!D30,2)</f>
        <v>1.03</v>
      </c>
      <c r="E22" s="107">
        <f>ROUND('Pre-proceso'!E30,2)</f>
        <v>1.54</v>
      </c>
      <c r="F22" s="107">
        <f>ROUND('Pre-proceso'!F30,2)</f>
        <v>2.05</v>
      </c>
      <c r="G22" s="107">
        <f>ROUND('Pre-proceso'!G30,2)</f>
        <v>2.56</v>
      </c>
      <c r="H22" s="107">
        <f>ROUND('Pre-proceso'!H30,2)</f>
        <v>3.59</v>
      </c>
      <c r="I22" s="107">
        <f>ROUND('Pre-proceso'!I30,2)</f>
        <v>6.15</v>
      </c>
      <c r="J22" s="108">
        <f>ROUND('Pre-proceso'!J30,2)</f>
        <v>10.25</v>
      </c>
      <c r="K22" s="59"/>
      <c r="L22" s="54"/>
      <c r="M22" s="54"/>
      <c r="N22" s="54"/>
    </row>
    <row r="23" spans="1:14" ht="12.75">
      <c r="A23" s="86"/>
      <c r="B23" s="109"/>
      <c r="C23" s="109"/>
      <c r="D23" s="109"/>
      <c r="E23" s="109"/>
      <c r="F23" s="109"/>
      <c r="G23" s="109"/>
      <c r="H23" s="109"/>
      <c r="I23" s="109"/>
      <c r="J23" s="109"/>
      <c r="K23" s="59"/>
      <c r="L23" s="54"/>
      <c r="M23" s="54"/>
      <c r="N23" s="54"/>
    </row>
    <row r="24" spans="1:14" ht="12.75">
      <c r="A24" s="86"/>
      <c r="B24" s="109"/>
      <c r="C24" s="109"/>
      <c r="D24" s="109"/>
      <c r="E24" s="109"/>
      <c r="F24" s="109"/>
      <c r="G24" s="109"/>
      <c r="H24" s="109"/>
      <c r="I24" s="109"/>
      <c r="J24" s="109"/>
      <c r="K24" s="59"/>
      <c r="L24" s="54"/>
      <c r="M24" s="54"/>
      <c r="N24" s="54"/>
    </row>
    <row r="25" spans="1:14" ht="12.75">
      <c r="A25" s="86"/>
      <c r="B25" s="109"/>
      <c r="C25" s="109"/>
      <c r="D25" s="109"/>
      <c r="E25" s="109"/>
      <c r="F25" s="109"/>
      <c r="G25" s="109"/>
      <c r="H25" s="109"/>
      <c r="I25" s="109"/>
      <c r="J25" s="109"/>
      <c r="K25" s="59"/>
      <c r="L25" s="54"/>
      <c r="M25" s="54"/>
      <c r="N25" s="54"/>
    </row>
    <row r="26" spans="1:14" ht="12.75">
      <c r="A26" s="86"/>
      <c r="B26" s="109"/>
      <c r="C26" s="109"/>
      <c r="D26" s="109"/>
      <c r="E26" s="109"/>
      <c r="F26" s="109"/>
      <c r="G26" s="109"/>
      <c r="H26" s="109"/>
      <c r="I26" s="109"/>
      <c r="J26" s="109"/>
      <c r="K26" s="59"/>
      <c r="L26" s="54"/>
      <c r="M26" s="54"/>
      <c r="N26" s="54"/>
    </row>
    <row r="27" spans="1:14" ht="12.75">
      <c r="A27" s="86"/>
      <c r="B27" s="109"/>
      <c r="C27" s="109"/>
      <c r="D27" s="109"/>
      <c r="E27" s="109"/>
      <c r="F27" s="109"/>
      <c r="G27" s="109"/>
      <c r="H27" s="109"/>
      <c r="I27" s="109"/>
      <c r="J27" s="109"/>
      <c r="K27" s="59"/>
      <c r="L27" s="54"/>
      <c r="M27" s="54"/>
      <c r="N27" s="54"/>
    </row>
    <row r="28" spans="1:14" ht="12.75">
      <c r="A28" s="86"/>
      <c r="B28" s="109"/>
      <c r="C28" s="109"/>
      <c r="D28" s="109"/>
      <c r="E28" s="109"/>
      <c r="F28" s="109"/>
      <c r="G28" s="109"/>
      <c r="H28" s="109"/>
      <c r="I28" s="109"/>
      <c r="J28" s="109"/>
      <c r="K28" s="59"/>
      <c r="L28" s="54"/>
      <c r="M28" s="54"/>
      <c r="N28" s="54"/>
    </row>
    <row r="29" spans="1:14" ht="12.75">
      <c r="A29" s="86"/>
      <c r="B29" s="109"/>
      <c r="C29" s="109"/>
      <c r="D29" s="109"/>
      <c r="E29" s="109"/>
      <c r="F29" s="109"/>
      <c r="G29" s="109"/>
      <c r="H29" s="109"/>
      <c r="I29" s="109"/>
      <c r="J29" s="109"/>
      <c r="K29" s="59"/>
      <c r="L29" s="54"/>
      <c r="M29" s="54"/>
      <c r="N29" s="54"/>
    </row>
    <row r="30" spans="1:14" ht="12.75">
      <c r="A30" s="86"/>
      <c r="B30" s="109"/>
      <c r="C30" s="109"/>
      <c r="D30" s="109"/>
      <c r="E30" s="109"/>
      <c r="F30" s="109"/>
      <c r="G30" s="109"/>
      <c r="H30" s="109"/>
      <c r="I30" s="109"/>
      <c r="J30" s="109"/>
      <c r="K30" s="59"/>
      <c r="L30" s="54"/>
      <c r="M30" s="54"/>
      <c r="N30" s="54"/>
    </row>
    <row r="31" spans="1:14" ht="12.75">
      <c r="A31" s="86"/>
      <c r="B31" s="109"/>
      <c r="C31" s="109"/>
      <c r="D31" s="109"/>
      <c r="E31" s="109"/>
      <c r="F31" s="109"/>
      <c r="G31" s="109"/>
      <c r="H31" s="109"/>
      <c r="I31" s="109"/>
      <c r="J31" s="109"/>
      <c r="K31" s="59"/>
      <c r="L31" s="54"/>
      <c r="M31" s="54"/>
      <c r="N31" s="54"/>
    </row>
    <row r="32" spans="1:14" ht="12.75">
      <c r="A32" s="86"/>
      <c r="B32" s="109"/>
      <c r="C32" s="109"/>
      <c r="D32" s="109"/>
      <c r="E32" s="109"/>
      <c r="F32" s="109"/>
      <c r="G32" s="109"/>
      <c r="H32" s="109"/>
      <c r="I32" s="109"/>
      <c r="J32" s="109"/>
      <c r="K32" s="59"/>
      <c r="L32" s="54"/>
      <c r="M32" s="54"/>
      <c r="N32" s="54"/>
    </row>
    <row r="33" spans="1:14" ht="12.75">
      <c r="A33" s="86"/>
      <c r="B33" s="109"/>
      <c r="C33" s="109"/>
      <c r="D33" s="109"/>
      <c r="E33" s="109"/>
      <c r="F33" s="109"/>
      <c r="G33" s="109"/>
      <c r="H33" s="109"/>
      <c r="I33" s="109"/>
      <c r="J33" s="109"/>
      <c r="K33" s="59"/>
      <c r="L33" s="54"/>
      <c r="M33" s="54"/>
      <c r="N33" s="54"/>
    </row>
    <row r="34" spans="1:14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9"/>
      <c r="L34" s="54"/>
      <c r="M34" s="54"/>
      <c r="N34" s="54"/>
    </row>
    <row r="35" spans="1:14" ht="15.75">
      <c r="A35" s="54"/>
      <c r="B35" s="100" t="s">
        <v>71</v>
      </c>
      <c r="C35" s="54"/>
      <c r="D35" s="54"/>
      <c r="E35" s="54"/>
      <c r="F35" s="54"/>
      <c r="G35" s="54"/>
      <c r="H35" s="54"/>
      <c r="I35" s="54"/>
      <c r="J35" s="54"/>
      <c r="K35" s="59"/>
      <c r="L35" s="54"/>
      <c r="M35" s="54"/>
      <c r="N35" s="54"/>
    </row>
    <row r="36" spans="1:14" ht="13.5" thickBo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9"/>
      <c r="L36" s="54"/>
      <c r="M36" s="54"/>
      <c r="N36" s="54"/>
    </row>
    <row r="37" spans="1:14" ht="15.75">
      <c r="A37" s="86" t="s">
        <v>72</v>
      </c>
      <c r="B37" s="101" t="s">
        <v>73</v>
      </c>
      <c r="C37" s="102">
        <f>ROUND('Pre-proceso'!C45*247.1,1)</f>
        <v>1976.8</v>
      </c>
      <c r="D37" s="103">
        <f>ROUND('Pre-proceso'!D45*247.1,1)</f>
        <v>1729.7</v>
      </c>
      <c r="E37" s="103">
        <f>ROUND('Pre-proceso'!E45*247.1,1)</f>
        <v>1648.2</v>
      </c>
      <c r="F37" s="103">
        <f>ROUND('Pre-proceso'!F45*247.1,1)</f>
        <v>1606.2</v>
      </c>
      <c r="G37" s="103">
        <f>ROUND('Pre-proceso'!G45*247.1,1)</f>
        <v>1284.9</v>
      </c>
      <c r="H37" s="103"/>
      <c r="I37" s="103"/>
      <c r="J37" s="104"/>
      <c r="K37" s="59"/>
      <c r="L37" s="54"/>
      <c r="M37" s="54"/>
      <c r="N37" s="54"/>
    </row>
    <row r="38" spans="1:14" ht="16.5" thickBot="1">
      <c r="A38" s="86" t="s">
        <v>74</v>
      </c>
      <c r="B38" s="101" t="s">
        <v>3</v>
      </c>
      <c r="C38" s="110">
        <f>ROUND('Pre-proceso'!C46*3.28,1)</f>
        <v>14883</v>
      </c>
      <c r="D38" s="111">
        <f>ROUND('Pre-proceso'!D46*3.28,1)</f>
        <v>14879.7</v>
      </c>
      <c r="E38" s="111">
        <f>ROUND('Pre-proceso'!E46*3.28,1)</f>
        <v>14876.8</v>
      </c>
      <c r="F38" s="111">
        <f>ROUND('Pre-proceso'!F46*3.28,1)</f>
        <v>14869.9</v>
      </c>
      <c r="G38" s="111">
        <f>ROUND('Pre-proceso'!G46*3.28,1)</f>
        <v>14861.7</v>
      </c>
      <c r="H38" s="111"/>
      <c r="I38" s="111"/>
      <c r="J38" s="112"/>
      <c r="K38" s="54"/>
      <c r="L38" s="54"/>
      <c r="M38" s="54"/>
      <c r="N38" s="54"/>
    </row>
    <row r="39" spans="1:14" ht="12.75">
      <c r="A39" s="54"/>
      <c r="B39" s="59"/>
      <c r="C39" s="59"/>
      <c r="D39" s="59"/>
      <c r="E39" s="59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4"/>
      <c r="B40" s="59"/>
      <c r="C40" s="113"/>
      <c r="D40" s="59"/>
      <c r="E40" s="59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4"/>
      <c r="B41" s="59"/>
      <c r="C41" s="113"/>
      <c r="D41" s="59"/>
      <c r="E41" s="59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4"/>
      <c r="B42" s="114"/>
      <c r="C42" s="113"/>
      <c r="D42" s="59"/>
      <c r="E42" s="59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4"/>
      <c r="B43" s="109"/>
      <c r="C43" s="113"/>
      <c r="D43" s="59"/>
      <c r="E43" s="59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4"/>
      <c r="B44" s="109"/>
      <c r="C44" s="113"/>
      <c r="D44" s="59"/>
      <c r="E44" s="59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4"/>
      <c r="B45" s="109"/>
      <c r="C45" s="113"/>
      <c r="D45" s="59"/>
      <c r="E45" s="59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4"/>
      <c r="B46" s="109"/>
      <c r="C46" s="113"/>
      <c r="D46" s="59"/>
      <c r="E46" s="59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4"/>
      <c r="B47" s="109"/>
      <c r="C47" s="113"/>
      <c r="D47" s="59"/>
      <c r="E47" s="59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4"/>
      <c r="B48" s="109"/>
      <c r="C48" s="113"/>
      <c r="D48" s="59"/>
      <c r="E48" s="59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4"/>
      <c r="B49" s="109"/>
      <c r="C49" s="109"/>
      <c r="D49" s="59"/>
      <c r="E49" s="59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4"/>
      <c r="B50" s="109"/>
      <c r="C50" s="109"/>
      <c r="D50" s="59"/>
      <c r="E50" s="59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5.75">
      <c r="A51" s="54"/>
      <c r="B51" s="100" t="s">
        <v>75</v>
      </c>
      <c r="C51" s="59"/>
      <c r="D51" s="59"/>
      <c r="E51" s="59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3.5" thickBot="1">
      <c r="A52" s="54"/>
      <c r="B52" s="59"/>
      <c r="C52" s="59"/>
      <c r="D52" s="59"/>
      <c r="E52" s="59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5.75">
      <c r="A53" s="86" t="s">
        <v>76</v>
      </c>
      <c r="B53" s="101" t="s">
        <v>79</v>
      </c>
      <c r="C53" s="102">
        <f>ROUND('Pre-proceso'!C61*3.28,1)</f>
        <v>14851.8</v>
      </c>
      <c r="D53" s="103">
        <f>ROUND('Pre-proceso'!D61*3.28,1)</f>
        <v>14855.1</v>
      </c>
      <c r="E53" s="103">
        <f>ROUND('Pre-proceso'!E61*3.28,1)</f>
        <v>14858.4</v>
      </c>
      <c r="F53" s="103">
        <f>ROUND('Pre-proceso'!F61*3.28,1)</f>
        <v>14861.7</v>
      </c>
      <c r="G53" s="103">
        <f>ROUND('Pre-proceso'!G61*3.28,1)</f>
        <v>14865</v>
      </c>
      <c r="H53" s="103">
        <f>ROUND('Pre-proceso'!H61*3.28,1)</f>
        <v>14868.2</v>
      </c>
      <c r="I53" s="103">
        <f>ROUND('Pre-proceso'!I61*3.28,1)</f>
        <v>14871.5</v>
      </c>
      <c r="J53" s="104">
        <f>ROUND('Pre-proceso'!J61*3.28,1)</f>
        <v>14874.8</v>
      </c>
      <c r="K53" s="54"/>
      <c r="L53" s="54"/>
      <c r="M53" s="54"/>
      <c r="N53" s="54"/>
    </row>
    <row r="54" spans="1:14" ht="12.75">
      <c r="A54" s="86" t="s">
        <v>77</v>
      </c>
      <c r="B54" s="105" t="s">
        <v>81</v>
      </c>
      <c r="C54" s="115">
        <f>ROUND('Pre-proceso'!C62*3.28,1)</f>
        <v>0</v>
      </c>
      <c r="D54" s="116">
        <f>ROUND('Pre-proceso'!D62*3.28,1)</f>
        <v>62.3</v>
      </c>
      <c r="E54" s="116">
        <f>ROUND('Pre-proceso'!E62*3.28,1)</f>
        <v>68.9</v>
      </c>
      <c r="F54" s="116">
        <f>ROUND('Pre-proceso'!F62*3.28,1)</f>
        <v>78.7</v>
      </c>
      <c r="G54" s="116">
        <f>ROUND('Pre-proceso'!G62*3.28,1)</f>
        <v>147.6</v>
      </c>
      <c r="H54" s="116">
        <f>ROUND('Pre-proceso'!H62*3.28,1)</f>
        <v>328</v>
      </c>
      <c r="I54" s="116">
        <f>ROUND('Pre-proceso'!I62*3.28,1)</f>
        <v>793.8</v>
      </c>
      <c r="J54" s="117">
        <f>ROUND('Pre-proceso'!J62*3.28,1)</f>
        <v>1164.4</v>
      </c>
      <c r="K54" s="54"/>
      <c r="L54" s="54"/>
      <c r="M54" s="54"/>
      <c r="N54" s="54"/>
    </row>
    <row r="55" spans="1:14" ht="13.5" thickBot="1">
      <c r="A55" s="86" t="s">
        <v>78</v>
      </c>
      <c r="B55" s="105" t="s">
        <v>80</v>
      </c>
      <c r="C55" s="118">
        <f>ROUND('Pre-proceso'!C63,3)</f>
        <v>0.04</v>
      </c>
      <c r="D55" s="119">
        <f>ROUND('Pre-proceso'!D63,3)</f>
        <v>0.04</v>
      </c>
      <c r="E55" s="119">
        <f>ROUND('Pre-proceso'!E63,3)</f>
        <v>0.04</v>
      </c>
      <c r="F55" s="119">
        <f>ROUND('Pre-proceso'!F63,3)</f>
        <v>0.04</v>
      </c>
      <c r="G55" s="119">
        <f>ROUND('Pre-proceso'!G63,3)</f>
        <v>0.04</v>
      </c>
      <c r="H55" s="119">
        <f>ROUND('Pre-proceso'!H63,3)</f>
        <v>0.04</v>
      </c>
      <c r="I55" s="119">
        <f>ROUND('Pre-proceso'!I63,3)</f>
        <v>0.04</v>
      </c>
      <c r="J55" s="120">
        <f>ROUND('Pre-proceso'!J63,3)</f>
        <v>0.04</v>
      </c>
      <c r="K55" s="54"/>
      <c r="L55" s="54"/>
      <c r="M55" s="54"/>
      <c r="N55" s="54"/>
    </row>
    <row r="56" spans="1:14" ht="12.75">
      <c r="A56" s="54"/>
      <c r="B56" s="54"/>
      <c r="C56" s="146">
        <f aca="true" t="shared" si="0" ref="C56:J56">C54/2</f>
        <v>0</v>
      </c>
      <c r="D56" s="146">
        <f t="shared" si="0"/>
        <v>31.15</v>
      </c>
      <c r="E56" s="121">
        <f t="shared" si="0"/>
        <v>34.45</v>
      </c>
      <c r="F56" s="121">
        <f t="shared" si="0"/>
        <v>39.35</v>
      </c>
      <c r="G56" s="121">
        <f t="shared" si="0"/>
        <v>73.8</v>
      </c>
      <c r="H56" s="121">
        <f t="shared" si="0"/>
        <v>164</v>
      </c>
      <c r="I56" s="121">
        <f t="shared" si="0"/>
        <v>396.9</v>
      </c>
      <c r="J56" s="121">
        <f t="shared" si="0"/>
        <v>582.2</v>
      </c>
      <c r="K56" s="54"/>
      <c r="L56" s="54"/>
      <c r="M56" s="54"/>
      <c r="N56" s="54"/>
    </row>
    <row r="57" spans="1:14" ht="12.75">
      <c r="A57" s="54"/>
      <c r="B57" s="54"/>
      <c r="C57" s="59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4"/>
      <c r="B58" s="54"/>
      <c r="C58" s="109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4"/>
      <c r="B59" s="54"/>
      <c r="C59" s="109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4"/>
      <c r="B60" s="54"/>
      <c r="C60" s="10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4"/>
      <c r="B61" s="54"/>
      <c r="C61" s="109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4"/>
      <c r="B62" s="54"/>
      <c r="C62" s="109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4"/>
      <c r="B63" s="54"/>
      <c r="C63" s="109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4"/>
      <c r="B64" s="54"/>
      <c r="C64" s="10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5.75">
      <c r="A68" s="54"/>
      <c r="B68" s="100" t="s">
        <v>86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3.5" thickBo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5.75">
      <c r="A70" s="86" t="s">
        <v>82</v>
      </c>
      <c r="B70" s="122" t="s">
        <v>17</v>
      </c>
      <c r="C70" s="123">
        <f>'Pre-proceso'!C78</f>
        <v>3.5</v>
      </c>
      <c r="D70" s="54"/>
      <c r="E70" s="95" t="s">
        <v>83</v>
      </c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5.75">
      <c r="A71" s="54"/>
      <c r="B71" s="122" t="s">
        <v>18</v>
      </c>
      <c r="C71" s="124">
        <f>'Pre-proceso'!C79</f>
        <v>2.5</v>
      </c>
      <c r="D71" s="54"/>
      <c r="E71" s="95" t="s">
        <v>84</v>
      </c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5.75">
      <c r="A72" s="54"/>
      <c r="B72" s="125" t="s">
        <v>19</v>
      </c>
      <c r="C72" s="124">
        <f>'Pre-proceso'!C80</f>
        <v>0</v>
      </c>
      <c r="D72" s="54"/>
      <c r="E72" s="95" t="s">
        <v>85</v>
      </c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5.75">
      <c r="A73" s="54"/>
      <c r="B73" s="125" t="s">
        <v>20</v>
      </c>
      <c r="C73" s="124">
        <f>'Pre-proceso'!C81</f>
        <v>0</v>
      </c>
      <c r="D73" s="54"/>
      <c r="E73" s="95" t="s">
        <v>21</v>
      </c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5.75">
      <c r="A74" s="54"/>
      <c r="B74" s="125" t="s">
        <v>22</v>
      </c>
      <c r="C74" s="124">
        <f>'Pre-proceso'!C82</f>
        <v>0</v>
      </c>
      <c r="D74" s="54"/>
      <c r="E74" s="95" t="s">
        <v>23</v>
      </c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5.75">
      <c r="A75" s="54"/>
      <c r="B75" s="125" t="s">
        <v>24</v>
      </c>
      <c r="C75" s="124">
        <f>'Pre-proceso'!C83</f>
        <v>0</v>
      </c>
      <c r="D75" s="54"/>
      <c r="E75" s="95" t="s">
        <v>121</v>
      </c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6.5" thickBot="1">
      <c r="A76" s="54"/>
      <c r="B76" s="125" t="s">
        <v>25</v>
      </c>
      <c r="C76" s="126">
        <f>'Pre-proceso'!C84</f>
        <v>0</v>
      </c>
      <c r="D76" s="54"/>
      <c r="E76" s="95" t="s">
        <v>26</v>
      </c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5.75">
      <c r="A78" s="54"/>
      <c r="B78" s="100" t="s">
        <v>95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5.75">
      <c r="A80" s="86" t="s">
        <v>87</v>
      </c>
      <c r="B80" s="127" t="s">
        <v>27</v>
      </c>
      <c r="C80" s="128">
        <f>'Pre-proceso'!C88</f>
        <v>0</v>
      </c>
      <c r="D80" s="54"/>
      <c r="E80" s="95" t="s">
        <v>88</v>
      </c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5.75">
      <c r="A81" s="54"/>
      <c r="B81" s="127" t="s">
        <v>28</v>
      </c>
      <c r="C81" s="129">
        <f>'Pre-proceso'!C89</f>
        <v>0</v>
      </c>
      <c r="D81" s="54"/>
      <c r="E81" s="95" t="s">
        <v>89</v>
      </c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5.75">
      <c r="A82" s="54"/>
      <c r="B82" s="127" t="s">
        <v>29</v>
      </c>
      <c r="C82" s="129">
        <f>'Pre-proceso'!C90</f>
        <v>0</v>
      </c>
      <c r="D82" s="54"/>
      <c r="E82" s="95" t="s">
        <v>90</v>
      </c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5.75">
      <c r="A83" s="54"/>
      <c r="B83" s="127" t="s">
        <v>30</v>
      </c>
      <c r="C83" s="129">
        <f>'Pre-proceso'!C91</f>
        <v>0</v>
      </c>
      <c r="D83" s="54"/>
      <c r="E83" s="95" t="s">
        <v>91</v>
      </c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5.75">
      <c r="A84" s="54"/>
      <c r="B84" s="127" t="s">
        <v>31</v>
      </c>
      <c r="C84" s="129">
        <f>'Pre-proceso'!C92</f>
        <v>0</v>
      </c>
      <c r="D84" s="54"/>
      <c r="E84" s="95" t="s">
        <v>92</v>
      </c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5.75">
      <c r="A85" s="54"/>
      <c r="B85" s="127" t="s">
        <v>32</v>
      </c>
      <c r="C85" s="129">
        <f>'Pre-proceso'!C93</f>
        <v>0</v>
      </c>
      <c r="D85" s="54"/>
      <c r="E85" s="95" t="s">
        <v>93</v>
      </c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6.5" thickBot="1">
      <c r="A86" s="54"/>
      <c r="B86" s="127" t="s">
        <v>33</v>
      </c>
      <c r="C86" s="130">
        <f>'Pre-proceso'!C94</f>
        <v>0</v>
      </c>
      <c r="D86" s="54"/>
      <c r="E86" s="95" t="s">
        <v>94</v>
      </c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4"/>
      <c r="B87" s="54"/>
      <c r="C87" s="9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5.75">
      <c r="A88" s="54"/>
      <c r="B88" s="100" t="s">
        <v>96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3.5" thickBo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5.75">
      <c r="A90" s="54" t="s">
        <v>97</v>
      </c>
      <c r="B90" s="93" t="s">
        <v>34</v>
      </c>
      <c r="C90" s="123">
        <f>'Pre-proceso'!C98</f>
        <v>0.42</v>
      </c>
      <c r="D90" s="54"/>
      <c r="E90" s="95" t="s">
        <v>35</v>
      </c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5.75">
      <c r="A91" s="54"/>
      <c r="B91" s="93" t="s">
        <v>36</v>
      </c>
      <c r="C91" s="124">
        <f>'Pre-proceso'!C99</f>
        <v>0.55</v>
      </c>
      <c r="D91" s="54"/>
      <c r="E91" s="95" t="s">
        <v>37</v>
      </c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5.75">
      <c r="A92" s="54"/>
      <c r="B92" s="93" t="s">
        <v>38</v>
      </c>
      <c r="C92" s="96">
        <f>ROUND('Pre-proceso'!C100*0.0064,1)</f>
        <v>104.2</v>
      </c>
      <c r="D92" s="54"/>
      <c r="E92" s="95" t="s">
        <v>98</v>
      </c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5.75">
      <c r="A93" s="54"/>
      <c r="B93" s="93" t="s">
        <v>39</v>
      </c>
      <c r="C93" s="124">
        <v>0.04</v>
      </c>
      <c r="D93" s="54"/>
      <c r="E93" s="95" t="s">
        <v>100</v>
      </c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5.75">
      <c r="A94" s="54"/>
      <c r="B94" s="93" t="s">
        <v>40</v>
      </c>
      <c r="C94" s="124">
        <v>30</v>
      </c>
      <c r="D94" s="54"/>
      <c r="E94" s="95" t="s">
        <v>41</v>
      </c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5.75">
      <c r="A95" s="54"/>
      <c r="B95" s="93" t="s">
        <v>42</v>
      </c>
      <c r="C95" s="96">
        <f>ROUND('Pre-proceso'!C103*0.0209,1)</f>
        <v>170</v>
      </c>
      <c r="D95" s="54"/>
      <c r="E95" s="95" t="s">
        <v>146</v>
      </c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6.5" thickBot="1">
      <c r="A96" s="54"/>
      <c r="B96" s="93" t="s">
        <v>43</v>
      </c>
      <c r="C96" s="126">
        <v>10</v>
      </c>
      <c r="D96" s="54"/>
      <c r="E96" s="95" t="s">
        <v>99</v>
      </c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2.75">
      <c r="A98" s="54"/>
      <c r="B98" s="131" t="s">
        <v>101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5.75">
      <c r="A100" s="54"/>
      <c r="B100" s="100" t="s">
        <v>102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3.5" thickBo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5.75">
      <c r="A102" s="54" t="s">
        <v>103</v>
      </c>
      <c r="B102" s="132" t="s">
        <v>44</v>
      </c>
      <c r="C102" s="123">
        <f>'Pre-proceso'!C110</f>
        <v>1</v>
      </c>
      <c r="D102" s="54"/>
      <c r="E102" s="95" t="s">
        <v>122</v>
      </c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5.75">
      <c r="A103" s="54"/>
      <c r="B103" s="127" t="s">
        <v>45</v>
      </c>
      <c r="C103" s="96">
        <f>ROUND('Pre-proceso'!C111*3.28,1)</f>
        <v>16.4</v>
      </c>
      <c r="D103" s="54"/>
      <c r="E103" s="95" t="s">
        <v>104</v>
      </c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5.75">
      <c r="A104" s="54"/>
      <c r="B104" s="132" t="s">
        <v>46</v>
      </c>
      <c r="C104" s="96">
        <f>ROUND('Pre-proceso'!C112*3.28,1)</f>
        <v>2450.2</v>
      </c>
      <c r="D104" s="54"/>
      <c r="E104" s="95" t="s">
        <v>105</v>
      </c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5.75">
      <c r="A105" s="54"/>
      <c r="B105" s="132" t="s">
        <v>47</v>
      </c>
      <c r="C105" s="124">
        <f>'Pre-proceso'!C113*5280</f>
        <v>110.88000000000001</v>
      </c>
      <c r="D105" s="54"/>
      <c r="E105" s="95" t="s">
        <v>106</v>
      </c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>
      <c r="A106" s="54"/>
      <c r="B106" s="54" t="s">
        <v>58</v>
      </c>
      <c r="C106" s="124">
        <f>'Pre-proceso'!C114</f>
        <v>0</v>
      </c>
      <c r="D106" s="54"/>
      <c r="E106" s="95" t="s">
        <v>57</v>
      </c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2.75">
      <c r="A107" s="54"/>
      <c r="B107" s="54" t="s">
        <v>59</v>
      </c>
      <c r="C107" s="124">
        <f>'Pre-proceso'!C115</f>
        <v>0</v>
      </c>
      <c r="D107" s="54"/>
      <c r="E107" s="95" t="s">
        <v>107</v>
      </c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5.75">
      <c r="A108" s="54"/>
      <c r="B108" s="127" t="s">
        <v>48</v>
      </c>
      <c r="C108" s="124">
        <f>'Pre-proceso'!C116</f>
        <v>0</v>
      </c>
      <c r="D108" s="54"/>
      <c r="E108" s="95" t="s">
        <v>109</v>
      </c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3.5" thickBot="1">
      <c r="A109" s="54"/>
      <c r="B109" s="54" t="s">
        <v>60</v>
      </c>
      <c r="C109" s="126">
        <f>'Pre-proceso'!C117</f>
        <v>0</v>
      </c>
      <c r="D109" s="54"/>
      <c r="E109" s="95" t="s">
        <v>108</v>
      </c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5.75">
      <c r="A111" s="54"/>
      <c r="B111" s="100" t="s">
        <v>110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ht="13.5" thickBo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ht="12.75">
      <c r="A113" s="54" t="s">
        <v>111</v>
      </c>
      <c r="B113" s="133" t="s">
        <v>49</v>
      </c>
      <c r="C113" s="128">
        <f>'Pre-proceso'!C121</f>
        <v>0.001</v>
      </c>
      <c r="D113" s="54"/>
      <c r="E113" s="95" t="s">
        <v>117</v>
      </c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>
      <c r="A114" s="54"/>
      <c r="B114" s="133" t="s">
        <v>50</v>
      </c>
      <c r="C114" s="129">
        <f>'Pre-proceso'!C122</f>
        <v>0.001</v>
      </c>
      <c r="D114" s="54"/>
      <c r="E114" s="95" t="s">
        <v>123</v>
      </c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>
      <c r="A115" s="54"/>
      <c r="B115" s="133" t="s">
        <v>51</v>
      </c>
      <c r="C115" s="129">
        <f>'Pre-proceso'!C123</f>
        <v>0.1</v>
      </c>
      <c r="D115" s="54"/>
      <c r="E115" s="95" t="s">
        <v>118</v>
      </c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>
      <c r="A116" s="54"/>
      <c r="B116" s="133" t="s">
        <v>52</v>
      </c>
      <c r="C116" s="129">
        <f>'Pre-proceso'!C124</f>
        <v>20</v>
      </c>
      <c r="D116" s="54"/>
      <c r="E116" s="95" t="s">
        <v>61</v>
      </c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>
      <c r="A117" s="54"/>
      <c r="B117" s="133" t="s">
        <v>53</v>
      </c>
      <c r="C117" s="129">
        <f>'Pre-proceso'!C125</f>
        <v>0.1</v>
      </c>
      <c r="D117" s="54"/>
      <c r="E117" s="95" t="s">
        <v>54</v>
      </c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ht="12.75">
      <c r="A118" s="54"/>
      <c r="B118" s="133" t="s">
        <v>55</v>
      </c>
      <c r="C118" s="129">
        <f>'Pre-proceso'!C126</f>
        <v>10</v>
      </c>
      <c r="D118" s="54"/>
      <c r="E118" s="95" t="s">
        <v>119</v>
      </c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3.5" thickBot="1">
      <c r="A119" s="54"/>
      <c r="B119" s="133" t="s">
        <v>56</v>
      </c>
      <c r="C119" s="130">
        <f>'Pre-proceso'!C127</f>
        <v>0</v>
      </c>
      <c r="D119" s="54"/>
      <c r="E119" s="95" t="s">
        <v>124</v>
      </c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5.75">
      <c r="A121" s="54"/>
      <c r="B121" s="100" t="s">
        <v>113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3.5" thickBo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5.75">
      <c r="A123" s="86" t="s">
        <v>114</v>
      </c>
      <c r="B123" s="101" t="s">
        <v>2</v>
      </c>
      <c r="C123" s="102">
        <f>ROUND('Pre-proceso'!C131*35.31,1)</f>
        <v>0</v>
      </c>
      <c r="D123" s="103">
        <f>ROUND('Pre-proceso'!D131*35.31,1)</f>
        <v>42.4</v>
      </c>
      <c r="E123" s="103">
        <f>ROUND('Pre-proceso'!E131*35.31,1)</f>
        <v>123.6</v>
      </c>
      <c r="F123" s="103">
        <f>ROUND('Pre-proceso'!F131*35.31,1)</f>
        <v>233</v>
      </c>
      <c r="G123" s="103">
        <f>ROUND('Pre-proceso'!G131*35.31,1)</f>
        <v>363.7</v>
      </c>
      <c r="H123" s="103">
        <f>ROUND('Pre-proceso'!H131*35.31,1)</f>
        <v>512</v>
      </c>
      <c r="I123" s="103">
        <f>ROUND('Pre-proceso'!I131*35.31,1)</f>
        <v>0</v>
      </c>
      <c r="J123" s="104">
        <f>ROUND('Pre-proceso'!J131*35.31,1)</f>
        <v>0</v>
      </c>
      <c r="K123" s="54"/>
      <c r="L123" s="54"/>
      <c r="M123" s="54"/>
      <c r="N123" s="54"/>
    </row>
    <row r="124" spans="1:14" ht="13.5" thickBot="1">
      <c r="A124" s="86" t="s">
        <v>115</v>
      </c>
      <c r="B124" s="105" t="s">
        <v>116</v>
      </c>
      <c r="C124" s="110">
        <f>ROUND('Pre-proceso'!C132*3.28,1)</f>
        <v>0</v>
      </c>
      <c r="D124" s="111">
        <f>ROUND('Pre-proceso'!D132*3.28,1)</f>
        <v>0.8</v>
      </c>
      <c r="E124" s="111">
        <f>ROUND('Pre-proceso'!E132*3.28,1)</f>
        <v>1.6</v>
      </c>
      <c r="F124" s="111">
        <f>ROUND('Pre-proceso'!F132*3.28,1)</f>
        <v>2.5</v>
      </c>
      <c r="G124" s="111">
        <f>ROUND('Pre-proceso'!G132*3.28,1)</f>
        <v>3.3</v>
      </c>
      <c r="H124" s="111">
        <f>ROUND('Pre-proceso'!H132*3.28,1)</f>
        <v>4.1</v>
      </c>
      <c r="I124" s="111">
        <f>ROUND('Pre-proceso'!I132*3.28,1)</f>
        <v>0</v>
      </c>
      <c r="J124" s="112">
        <f>ROUND('Pre-proceso'!J132*3.28,1)</f>
        <v>0</v>
      </c>
      <c r="K124" s="54"/>
      <c r="L124" s="54"/>
      <c r="M124" s="54"/>
      <c r="N124" s="54"/>
    </row>
    <row r="125" spans="1:14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8" spans="1:9" ht="12.75">
      <c r="A128" s="26"/>
      <c r="B128" s="26"/>
      <c r="C128" s="2"/>
      <c r="D128" s="3"/>
      <c r="E128" s="26"/>
      <c r="F128" s="26"/>
      <c r="G128" s="26"/>
      <c r="H128" s="26"/>
      <c r="I128" s="26"/>
    </row>
    <row r="129" spans="1:9" ht="12.75">
      <c r="A129" s="26"/>
      <c r="B129" s="26"/>
      <c r="C129" s="2"/>
      <c r="D129" s="3"/>
      <c r="E129" s="26"/>
      <c r="F129" s="26"/>
      <c r="G129" s="26"/>
      <c r="H129" s="26"/>
      <c r="I129" s="26"/>
    </row>
    <row r="130" spans="1:9" ht="12.75">
      <c r="A130" s="33"/>
      <c r="B130" s="2"/>
      <c r="C130" s="2"/>
      <c r="D130" s="3"/>
      <c r="E130" s="2"/>
      <c r="F130" s="2"/>
      <c r="G130" s="2"/>
      <c r="H130" s="2"/>
      <c r="I130" s="2"/>
    </row>
    <row r="131" spans="1:9" ht="12.75">
      <c r="A131" s="33"/>
      <c r="B131" s="2"/>
      <c r="C131" s="2"/>
      <c r="D131" s="3"/>
      <c r="E131" s="2"/>
      <c r="F131" s="2"/>
      <c r="G131" s="2"/>
      <c r="H131" s="2"/>
      <c r="I131" s="2"/>
    </row>
    <row r="132" spans="1:9" ht="12.7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2.75">
      <c r="A133" s="33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33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2.7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2.7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2.7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2.75">
      <c r="A139" s="33"/>
      <c r="B139" s="2"/>
      <c r="C139" s="2"/>
      <c r="D139" s="2"/>
      <c r="E139" s="2"/>
      <c r="F139" s="2"/>
      <c r="G139" s="26"/>
      <c r="H139" s="26"/>
      <c r="I139" s="26"/>
    </row>
    <row r="140" spans="1:9" ht="12.75">
      <c r="A140" s="33"/>
      <c r="B140" s="2"/>
      <c r="C140" s="2"/>
      <c r="D140" s="2"/>
      <c r="E140" s="2"/>
      <c r="F140" s="2"/>
      <c r="G140" s="26"/>
      <c r="H140" s="26"/>
      <c r="I140" s="26"/>
    </row>
    <row r="141" spans="1:9" ht="12.7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2.75">
      <c r="A142" s="33"/>
      <c r="B142" s="2"/>
      <c r="C142" s="2"/>
      <c r="D142" s="2"/>
      <c r="E142" s="2"/>
      <c r="F142" s="2"/>
      <c r="G142" s="26"/>
      <c r="H142" s="26"/>
      <c r="I142" s="26"/>
    </row>
    <row r="143" spans="1:9" ht="12.75">
      <c r="A143" s="33"/>
      <c r="B143" s="2"/>
      <c r="C143" s="2"/>
      <c r="D143" s="2"/>
      <c r="E143" s="2"/>
      <c r="F143" s="2"/>
      <c r="G143" s="26"/>
      <c r="H143" s="26"/>
      <c r="I143" s="26"/>
    </row>
    <row r="144" spans="1:9" ht="15.75">
      <c r="A144" s="26"/>
      <c r="B144" s="30"/>
      <c r="C144" s="30"/>
      <c r="D144" s="26"/>
      <c r="E144" s="26"/>
      <c r="F144" s="26"/>
      <c r="G144" s="26"/>
      <c r="H144" s="26"/>
      <c r="I144" s="26"/>
    </row>
    <row r="145" spans="1:9" ht="15.75">
      <c r="A145" s="26"/>
      <c r="B145" s="30"/>
      <c r="C145" s="30"/>
      <c r="D145" s="26"/>
      <c r="E145" s="26"/>
      <c r="F145" s="26"/>
      <c r="G145" s="26"/>
      <c r="H145" s="26"/>
      <c r="I145" s="26"/>
    </row>
    <row r="146" spans="1:9" ht="15.75">
      <c r="A146" s="26"/>
      <c r="B146" s="30"/>
      <c r="C146" s="30"/>
      <c r="D146" s="26"/>
      <c r="E146" s="26"/>
      <c r="F146" s="26"/>
      <c r="G146" s="26"/>
      <c r="H146" s="26"/>
      <c r="I146" s="26"/>
    </row>
    <row r="147" spans="1:9" ht="12.7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2.7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2.75">
      <c r="A149" s="26"/>
      <c r="B149" s="26"/>
      <c r="C149" s="26"/>
      <c r="D149" s="26"/>
      <c r="E149" s="26"/>
      <c r="F149" s="26"/>
      <c r="G149" s="26"/>
      <c r="H149" s="26"/>
      <c r="I149" s="26"/>
    </row>
  </sheetData>
  <sheetProtection/>
  <mergeCells count="1">
    <mergeCell ref="C6:E6"/>
  </mergeCells>
  <printOptions/>
  <pageMargins left="0.75" right="0.31" top="0.55" bottom="0.53" header="0" footer="0"/>
  <pageSetup horizontalDpi="1200" verticalDpi="12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8.28125" style="0" customWidth="1"/>
  </cols>
  <sheetData>
    <row r="2" ht="12.75">
      <c r="B2" s="1" t="s">
        <v>125</v>
      </c>
    </row>
    <row r="4" spans="1:9" ht="12.75">
      <c r="A4" s="16">
        <v>1</v>
      </c>
      <c r="B4" s="27" t="str">
        <f>proceso!C6</f>
        <v>PRESA </v>
      </c>
      <c r="C4" s="27"/>
      <c r="D4" s="27"/>
      <c r="E4" s="27"/>
      <c r="F4" s="27"/>
      <c r="G4" s="27"/>
      <c r="H4" s="27"/>
      <c r="I4" s="27"/>
    </row>
    <row r="5" spans="1:9" ht="12.75">
      <c r="A5" s="16">
        <v>2</v>
      </c>
      <c r="B5" s="50">
        <f>proceso!C10</f>
        <v>14885.3</v>
      </c>
      <c r="C5" s="28">
        <f>proceso!C11</f>
        <v>14887.3</v>
      </c>
      <c r="D5" s="28">
        <f>proceso!C12</f>
        <v>14851.8</v>
      </c>
      <c r="E5" s="28">
        <f>proceso!C13</f>
        <v>14869.6</v>
      </c>
      <c r="F5" s="28">
        <f>proceso!C14</f>
        <v>14875.6</v>
      </c>
      <c r="G5" s="28">
        <f>proceso!C15</f>
        <v>0.06</v>
      </c>
      <c r="H5" s="28">
        <f>proceso!C16</f>
        <v>0.03</v>
      </c>
      <c r="I5" s="28">
        <f>proceso!C17</f>
        <v>0.6</v>
      </c>
    </row>
    <row r="6" spans="1:9" ht="12.75">
      <c r="A6" s="16">
        <v>3</v>
      </c>
      <c r="B6" s="28">
        <f>proceso!C21</f>
        <v>0</v>
      </c>
      <c r="C6" s="28">
        <f>proceso!D21</f>
        <v>3193.8</v>
      </c>
      <c r="D6" s="28">
        <f>proceso!E21</f>
        <v>8375.9</v>
      </c>
      <c r="E6" s="28">
        <f>proceso!F21</f>
        <v>12413.6</v>
      </c>
      <c r="F6" s="28">
        <f>proceso!G21</f>
        <v>10337.4</v>
      </c>
      <c r="G6" s="28">
        <f>proceso!H21</f>
        <v>3301.5</v>
      </c>
      <c r="H6" s="28">
        <f>proceso!I21</f>
        <v>795.5</v>
      </c>
      <c r="I6" s="28">
        <f>proceso!J21</f>
        <v>234.1</v>
      </c>
    </row>
    <row r="7" spans="1:9" ht="12.75">
      <c r="A7" s="16">
        <v>4</v>
      </c>
      <c r="B7" s="28">
        <f>proceso!C22</f>
        <v>0</v>
      </c>
      <c r="C7" s="28">
        <f>proceso!D22</f>
        <v>1.03</v>
      </c>
      <c r="D7" s="28">
        <f>proceso!E22</f>
        <v>1.54</v>
      </c>
      <c r="E7" s="28">
        <f>proceso!F22</f>
        <v>2.05</v>
      </c>
      <c r="F7" s="28">
        <f>proceso!G22</f>
        <v>2.56</v>
      </c>
      <c r="G7" s="28">
        <f>proceso!H22</f>
        <v>3.59</v>
      </c>
      <c r="H7" s="28">
        <f>proceso!I22</f>
        <v>6.15</v>
      </c>
      <c r="I7" s="28">
        <f>proceso!J22</f>
        <v>10.25</v>
      </c>
    </row>
    <row r="8" spans="1:9" ht="12.75">
      <c r="A8" s="16">
        <v>5</v>
      </c>
      <c r="B8" s="28">
        <f>proceso!C37</f>
        <v>1976.8</v>
      </c>
      <c r="C8" s="28">
        <f>proceso!D37</f>
        <v>1729.7</v>
      </c>
      <c r="D8" s="28">
        <f>proceso!E37</f>
        <v>1648.2</v>
      </c>
      <c r="E8" s="28">
        <f>proceso!F37</f>
        <v>1606.2</v>
      </c>
      <c r="F8" s="28">
        <f>proceso!G37</f>
        <v>1284.9</v>
      </c>
      <c r="G8" s="28">
        <f>proceso!H37</f>
        <v>0</v>
      </c>
      <c r="H8" s="28">
        <f>proceso!I37</f>
        <v>0</v>
      </c>
      <c r="I8" s="28">
        <f>proceso!J37</f>
        <v>0</v>
      </c>
    </row>
    <row r="9" spans="1:9" ht="12.75">
      <c r="A9" s="16">
        <v>6</v>
      </c>
      <c r="B9" s="50">
        <f>proceso!C38</f>
        <v>14883</v>
      </c>
      <c r="C9" s="50">
        <f>proceso!D38</f>
        <v>14879.7</v>
      </c>
      <c r="D9" s="50">
        <f>proceso!E38</f>
        <v>14876.8</v>
      </c>
      <c r="E9" s="50">
        <f>proceso!F38</f>
        <v>14869.9</v>
      </c>
      <c r="F9" s="50">
        <f>proceso!G38</f>
        <v>14861.7</v>
      </c>
      <c r="G9" s="50">
        <f>proceso!H38</f>
        <v>0</v>
      </c>
      <c r="H9" s="50">
        <f>proceso!I38</f>
        <v>0</v>
      </c>
      <c r="I9" s="50">
        <f>proceso!J38</f>
        <v>0</v>
      </c>
    </row>
    <row r="10" spans="1:9" ht="12.75">
      <c r="A10" s="16">
        <v>7</v>
      </c>
      <c r="B10" s="28">
        <f>proceso!C53</f>
        <v>14851.8</v>
      </c>
      <c r="C10" s="28">
        <f>proceso!D53</f>
        <v>14855.1</v>
      </c>
      <c r="D10" s="28">
        <f>proceso!E53</f>
        <v>14858.4</v>
      </c>
      <c r="E10" s="28">
        <f>proceso!F53</f>
        <v>14861.7</v>
      </c>
      <c r="F10" s="28">
        <f>proceso!G53</f>
        <v>14865</v>
      </c>
      <c r="G10" s="28">
        <f>proceso!H53</f>
        <v>14868.2</v>
      </c>
      <c r="H10" s="28">
        <f>proceso!I53</f>
        <v>14871.5</v>
      </c>
      <c r="I10" s="28">
        <f>proceso!J53</f>
        <v>14874.8</v>
      </c>
    </row>
    <row r="11" spans="1:9" ht="12.75">
      <c r="A11" s="16">
        <v>8</v>
      </c>
      <c r="B11" s="28">
        <f>proceso!C54</f>
        <v>0</v>
      </c>
      <c r="C11" s="28">
        <f>proceso!D54</f>
        <v>62.3</v>
      </c>
      <c r="D11" s="28">
        <f>proceso!E54</f>
        <v>68.9</v>
      </c>
      <c r="E11" s="28">
        <f>proceso!F54</f>
        <v>78.7</v>
      </c>
      <c r="F11" s="28">
        <f>proceso!G54</f>
        <v>147.6</v>
      </c>
      <c r="G11" s="28">
        <f>proceso!H54</f>
        <v>328</v>
      </c>
      <c r="H11" s="28">
        <f>proceso!I54</f>
        <v>793.8</v>
      </c>
      <c r="I11" s="28">
        <f>proceso!J54</f>
        <v>1164.4</v>
      </c>
    </row>
    <row r="12" spans="1:9" ht="12.75">
      <c r="A12" s="16">
        <v>9</v>
      </c>
      <c r="B12" s="49">
        <f>proceso!C55</f>
        <v>0.04</v>
      </c>
      <c r="C12" s="49">
        <f>proceso!D55</f>
        <v>0.04</v>
      </c>
      <c r="D12" s="49">
        <f>proceso!E55</f>
        <v>0.04</v>
      </c>
      <c r="E12" s="49">
        <f>proceso!F55</f>
        <v>0.04</v>
      </c>
      <c r="F12" s="49">
        <f>proceso!G55</f>
        <v>0.04</v>
      </c>
      <c r="G12" s="49">
        <f>proceso!H55</f>
        <v>0.04</v>
      </c>
      <c r="H12" s="49">
        <f>proceso!I55</f>
        <v>0.04</v>
      </c>
      <c r="I12" s="49">
        <f>proceso!J55</f>
        <v>0.04</v>
      </c>
    </row>
    <row r="13" spans="1:9" ht="12.75">
      <c r="A13" s="16">
        <v>10</v>
      </c>
      <c r="B13" s="28">
        <f>proceso!C70</f>
        <v>3.5</v>
      </c>
      <c r="C13" s="28">
        <f>proceso!C71</f>
        <v>2.5</v>
      </c>
      <c r="D13" s="28">
        <f>proceso!C72</f>
        <v>0</v>
      </c>
      <c r="E13" s="28">
        <f>proceso!C73</f>
        <v>0</v>
      </c>
      <c r="F13" s="28">
        <f>proceso!C74</f>
        <v>0</v>
      </c>
      <c r="G13" s="28">
        <f>proceso!C75</f>
        <v>0</v>
      </c>
      <c r="H13" s="28">
        <f>proceso!C76</f>
        <v>0</v>
      </c>
      <c r="I13" s="29"/>
    </row>
    <row r="14" spans="1:9" ht="12.75">
      <c r="A14" s="16">
        <v>11</v>
      </c>
      <c r="B14" s="28">
        <f>proceso!C80</f>
        <v>0</v>
      </c>
      <c r="C14" s="28">
        <f>proceso!C81</f>
        <v>0</v>
      </c>
      <c r="D14" s="28">
        <f>proceso!C82</f>
        <v>0</v>
      </c>
      <c r="E14" s="28">
        <f>proceso!C83</f>
        <v>0</v>
      </c>
      <c r="F14" s="28">
        <f>proceso!C84</f>
        <v>0</v>
      </c>
      <c r="G14" s="28">
        <f>proceso!C85</f>
        <v>0</v>
      </c>
      <c r="H14" s="28">
        <f>proceso!C86</f>
        <v>0</v>
      </c>
      <c r="I14" s="29"/>
    </row>
    <row r="15" spans="1:9" ht="12.75">
      <c r="A15" s="16">
        <v>12</v>
      </c>
      <c r="B15" s="28">
        <f>proceso!C90</f>
        <v>0.42</v>
      </c>
      <c r="C15" s="28">
        <f>proceso!C91</f>
        <v>0.55</v>
      </c>
      <c r="D15" s="28">
        <f>proceso!C92</f>
        <v>104.2</v>
      </c>
      <c r="E15" s="28">
        <f>proceso!C93</f>
        <v>0.04</v>
      </c>
      <c r="F15" s="28">
        <f>proceso!C94</f>
        <v>30</v>
      </c>
      <c r="G15" s="28">
        <f>proceso!C95</f>
        <v>170</v>
      </c>
      <c r="H15" s="28">
        <f>proceso!C96</f>
        <v>10</v>
      </c>
      <c r="I15" s="29"/>
    </row>
    <row r="16" spans="1:9" ht="12.75">
      <c r="A16" s="16">
        <v>13</v>
      </c>
      <c r="B16" s="28">
        <f>proceso!C102</f>
        <v>1</v>
      </c>
      <c r="C16" s="28">
        <f>proceso!C103</f>
        <v>16.4</v>
      </c>
      <c r="D16" s="28">
        <f>proceso!C104</f>
        <v>2450.2</v>
      </c>
      <c r="E16" s="28">
        <f>proceso!C105</f>
        <v>110.88000000000001</v>
      </c>
      <c r="F16" s="28">
        <f>proceso!C106</f>
        <v>0</v>
      </c>
      <c r="G16" s="28">
        <f>proceso!C107</f>
        <v>0</v>
      </c>
      <c r="H16" s="28">
        <f>proceso!C108</f>
        <v>0</v>
      </c>
      <c r="I16" s="28">
        <f>proceso!C109</f>
        <v>0</v>
      </c>
    </row>
    <row r="17" spans="1:9" ht="12.75">
      <c r="A17" s="16">
        <v>14</v>
      </c>
      <c r="B17" s="28">
        <f>proceso!C113</f>
        <v>0.001</v>
      </c>
      <c r="C17" s="28">
        <f>proceso!C114</f>
        <v>0.001</v>
      </c>
      <c r="D17" s="28">
        <f>proceso!C115</f>
        <v>0.1</v>
      </c>
      <c r="E17" s="28">
        <f>proceso!C116</f>
        <v>20</v>
      </c>
      <c r="F17" s="28">
        <f>proceso!C117</f>
        <v>0.1</v>
      </c>
      <c r="G17" s="28">
        <f>proceso!C118</f>
        <v>10</v>
      </c>
      <c r="H17" s="28">
        <f>proceso!C119</f>
        <v>0</v>
      </c>
      <c r="I17" s="29"/>
    </row>
    <row r="18" spans="1:9" ht="12.75">
      <c r="A18" s="16">
        <v>15</v>
      </c>
      <c r="B18" s="28">
        <f>proceso!C123</f>
        <v>0</v>
      </c>
      <c r="C18" s="28">
        <f>proceso!D123</f>
        <v>42.4</v>
      </c>
      <c r="D18" s="28">
        <f>proceso!E123</f>
        <v>123.6</v>
      </c>
      <c r="E18" s="28">
        <f>proceso!F123</f>
        <v>233</v>
      </c>
      <c r="F18" s="28">
        <f>proceso!G123</f>
        <v>363.7</v>
      </c>
      <c r="G18" s="28">
        <f>proceso!H123</f>
        <v>512</v>
      </c>
      <c r="H18" s="28">
        <f>proceso!I123</f>
        <v>0</v>
      </c>
      <c r="I18" s="28">
        <f>proceso!J123</f>
        <v>0</v>
      </c>
    </row>
    <row r="19" spans="1:9" ht="12.75">
      <c r="A19" s="16">
        <v>16</v>
      </c>
      <c r="B19" s="28">
        <f>proceso!C124</f>
        <v>0</v>
      </c>
      <c r="C19" s="28">
        <f>proceso!D124</f>
        <v>0.8</v>
      </c>
      <c r="D19" s="28">
        <f>proceso!E124</f>
        <v>1.6</v>
      </c>
      <c r="E19" s="28">
        <f>proceso!F124</f>
        <v>2.5</v>
      </c>
      <c r="F19" s="28">
        <f>proceso!G124</f>
        <v>3.3</v>
      </c>
      <c r="G19" s="28">
        <f>proceso!H124</f>
        <v>4.1</v>
      </c>
      <c r="H19" s="28">
        <f>proceso!I124</f>
        <v>0</v>
      </c>
      <c r="I19" s="28">
        <f>proceso!J124</f>
        <v>0</v>
      </c>
    </row>
  </sheetData>
  <sheetProtection/>
  <printOptions/>
  <pageMargins left="0.75" right="0.75" top="1" bottom="1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Leonardo</cp:lastModifiedBy>
  <cp:lastPrinted>2007-06-12T03:44:27Z</cp:lastPrinted>
  <dcterms:created xsi:type="dcterms:W3CDTF">2006-05-24T18:29:44Z</dcterms:created>
  <dcterms:modified xsi:type="dcterms:W3CDTF">2008-02-27T16:22:13Z</dcterms:modified>
  <cp:category/>
  <cp:version/>
  <cp:contentType/>
  <cp:contentStatus/>
</cp:coreProperties>
</file>