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506" windowWidth="6000" windowHeight="5835" tabRatio="685" activeTab="0"/>
  </bookViews>
  <sheets>
    <sheet name="MARKAH UTAMA" sheetId="1" r:id="rId1"/>
    <sheet name="UNTUK KE REKOD" sheetId="2" r:id="rId2"/>
    <sheet name="GRED" sheetId="3" r:id="rId3"/>
    <sheet name="Sheet4" sheetId="4" r:id="rId4"/>
    <sheet name="Sheet5" sheetId="5" r:id="rId5"/>
    <sheet name="Sheet6" sheetId="6" r:id="rId6"/>
    <sheet name="Sheet7" sheetId="7" r:id="rId7"/>
    <sheet name="Sheet8" sheetId="8" r:id="rId8"/>
    <sheet name="Sheet9" sheetId="9" r:id="rId9"/>
    <sheet name="Sheet10" sheetId="10" r:id="rId10"/>
  </sheets>
  <definedNames>
    <definedName name="CRITERIA" localSheetId="0">'MARKAH UTAMA'!$AM$14:$AM$32</definedName>
    <definedName name="ENGLISH">'GRED'!$D$10:$D$28</definedName>
    <definedName name="G.PAPER">'GRED'!$P$10:$P$28</definedName>
    <definedName name="MALAY">'GRED'!$F$10:$F$28</definedName>
    <definedName name="MATHS">'GRED'!$H$10:$H$28</definedName>
    <definedName name="NAME">'GRED'!$B$10:$B$28</definedName>
    <definedName name="_xlnm.Print_Area" localSheetId="1">'UNTUK KE REKOD'!$B$490:$S$538</definedName>
    <definedName name="SCIENCE">'GRED'!$J$10:$J$28</definedName>
    <definedName name="SEMUA">'GRED'!$B$47</definedName>
  </definedNames>
  <calcPr fullCalcOnLoad="1"/>
</workbook>
</file>

<file path=xl/comments1.xml><?xml version="1.0" encoding="utf-8"?>
<comments xmlns="http://schemas.openxmlformats.org/spreadsheetml/2006/main">
  <authors>
    <author>Win98</author>
  </authors>
  <commentList>
    <comment ref="B38" authorId="0">
      <text>
        <r>
          <rPr>
            <i/>
            <sz val="8"/>
            <rFont val="Tahoma"/>
            <family val="2"/>
          </rPr>
          <t>Shyu</t>
        </r>
        <r>
          <rPr>
            <i/>
            <sz val="6"/>
            <rFont val="Tahoma"/>
            <family val="2"/>
          </rPr>
          <t>2001</t>
        </r>
        <r>
          <rPr>
            <sz val="6"/>
            <rFont val="Tahoma"/>
            <family val="2"/>
          </rPr>
          <t xml:space="preserve"> :</t>
        </r>
        <r>
          <rPr>
            <sz val="8"/>
            <rFont val="Tahoma"/>
            <family val="0"/>
          </rPr>
          <t xml:space="preserve">
Hide ruangan/barisan ini jika tidak perlu</t>
        </r>
      </text>
    </comment>
    <comment ref="B39" authorId="0">
      <text>
        <r>
          <rPr>
            <i/>
            <sz val="8"/>
            <rFont val="Tahoma"/>
            <family val="2"/>
          </rPr>
          <t>Shyu</t>
        </r>
        <r>
          <rPr>
            <i/>
            <sz val="6"/>
            <rFont val="Tahoma"/>
            <family val="2"/>
          </rPr>
          <t>2001</t>
        </r>
        <r>
          <rPr>
            <sz val="6"/>
            <rFont val="Tahoma"/>
            <family val="2"/>
          </rPr>
          <t xml:space="preserve"> :</t>
        </r>
        <r>
          <rPr>
            <sz val="8"/>
            <rFont val="Tahoma"/>
            <family val="0"/>
          </rPr>
          <t xml:space="preserve">
Hide ruangan/barisan ini jika tidak perlu</t>
        </r>
      </text>
    </comment>
    <comment ref="M13"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 ref="R13"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 ref="Z13"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 ref="AD13"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 ref="AH13"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 ref="AJ13"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 ref="AM11"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 ref="AF13"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 ref="AB13" authorId="0">
      <text>
        <r>
          <rPr>
            <i/>
            <sz val="8"/>
            <rFont val="Tahoma"/>
            <family val="2"/>
          </rPr>
          <t>Shyu</t>
        </r>
        <r>
          <rPr>
            <i/>
            <sz val="6"/>
            <rFont val="Tahoma"/>
            <family val="2"/>
          </rPr>
          <t>2001</t>
        </r>
        <r>
          <rPr>
            <sz val="6"/>
            <rFont val="Tahoma"/>
            <family val="2"/>
          </rPr>
          <t xml:space="preserve"> :</t>
        </r>
        <r>
          <rPr>
            <sz val="8"/>
            <rFont val="Tahoma"/>
            <family val="0"/>
          </rPr>
          <t xml:space="preserve">
Hide column ini jika tidak perlu.</t>
        </r>
      </text>
    </comment>
  </commentList>
</comments>
</file>

<file path=xl/comments2.xml><?xml version="1.0" encoding="utf-8"?>
<comments xmlns="http://schemas.openxmlformats.org/spreadsheetml/2006/main">
  <authors>
    <author>Win98</author>
  </authors>
  <commentList>
    <comment ref="B4" authorId="0">
      <text>
        <r>
          <rPr>
            <b/>
            <i/>
            <sz val="11"/>
            <rFont val="Comic Sans MS"/>
            <family val="4"/>
          </rPr>
          <t>Shyu 2001 :
Taipkan nama sekolah disini sahaja.</t>
        </r>
      </text>
    </comment>
    <comment ref="K5" authorId="0">
      <text>
        <r>
          <rPr>
            <b/>
            <i/>
            <sz val="11"/>
            <rFont val="Comic Sans MS"/>
            <family val="4"/>
          </rPr>
          <t xml:space="preserve">Shyu 2001 :
Taipkan tahun disini sahaja. </t>
        </r>
      </text>
    </comment>
    <comment ref="K54" authorId="0">
      <text>
        <r>
          <rPr>
            <b/>
            <i/>
            <sz val="11"/>
            <rFont val="Comic Sans MS"/>
            <family val="4"/>
          </rPr>
          <t xml:space="preserve">Shyu 2001 :
Taipkan tahun disini sahaja. </t>
        </r>
      </text>
    </comment>
    <comment ref="K103" authorId="0">
      <text>
        <r>
          <rPr>
            <b/>
            <i/>
            <sz val="11"/>
            <rFont val="Comic Sans MS"/>
            <family val="4"/>
          </rPr>
          <t xml:space="preserve">Shyu 2001 :
Taipkan tahun disini sahaja. </t>
        </r>
      </text>
    </comment>
    <comment ref="K152" authorId="0">
      <text>
        <r>
          <rPr>
            <b/>
            <i/>
            <sz val="11"/>
            <rFont val="Comic Sans MS"/>
            <family val="4"/>
          </rPr>
          <t xml:space="preserve">Shyu 2001 :
Taipkan tahun disini sahaja. </t>
        </r>
      </text>
    </comment>
    <comment ref="K201" authorId="0">
      <text>
        <r>
          <rPr>
            <b/>
            <i/>
            <sz val="11"/>
            <rFont val="Comic Sans MS"/>
            <family val="4"/>
          </rPr>
          <t xml:space="preserve">Shyu 2001 :
Taipkan tahun disini sahaja. </t>
        </r>
      </text>
    </comment>
    <comment ref="K250" authorId="0">
      <text>
        <r>
          <rPr>
            <b/>
            <i/>
            <sz val="11"/>
            <rFont val="Comic Sans MS"/>
            <family val="4"/>
          </rPr>
          <t xml:space="preserve">Shyu 2001 :
Taipkan tahun disini sahaja. </t>
        </r>
      </text>
    </comment>
    <comment ref="K298" authorId="0">
      <text>
        <r>
          <rPr>
            <b/>
            <i/>
            <sz val="11"/>
            <rFont val="Comic Sans MS"/>
            <family val="4"/>
          </rPr>
          <t xml:space="preserve">Shyu 2001 :
Taipkan tahun disini sahaja. </t>
        </r>
      </text>
    </comment>
    <comment ref="K347" authorId="0">
      <text>
        <r>
          <rPr>
            <b/>
            <i/>
            <sz val="11"/>
            <rFont val="Comic Sans MS"/>
            <family val="4"/>
          </rPr>
          <t xml:space="preserve">Shyu 2001 :
Taipkan tahun disini sahaja. </t>
        </r>
      </text>
    </comment>
    <comment ref="K396" authorId="0">
      <text>
        <r>
          <rPr>
            <b/>
            <i/>
            <sz val="11"/>
            <rFont val="Comic Sans MS"/>
            <family val="4"/>
          </rPr>
          <t xml:space="preserve">Shyu 2001 :
Taipkan tahun disini sahaja. </t>
        </r>
      </text>
    </comment>
    <comment ref="K445" authorId="0">
      <text>
        <r>
          <rPr>
            <b/>
            <i/>
            <sz val="11"/>
            <rFont val="Comic Sans MS"/>
            <family val="4"/>
          </rPr>
          <t xml:space="preserve">Shyu 2001 :
Taipkan tahun disini sahaja. </t>
        </r>
      </text>
    </comment>
    <comment ref="K494" authorId="0">
      <text>
        <r>
          <rPr>
            <b/>
            <i/>
            <sz val="11"/>
            <rFont val="Comic Sans MS"/>
            <family val="4"/>
          </rPr>
          <t xml:space="preserve">Shyu 2001 :
Taipkan tahun disini sahaja. </t>
        </r>
      </text>
    </comment>
    <comment ref="K543" authorId="0">
      <text>
        <r>
          <rPr>
            <b/>
            <i/>
            <sz val="11"/>
            <rFont val="Comic Sans MS"/>
            <family val="4"/>
          </rPr>
          <t xml:space="preserve">Shyu 2001 :
Taipkan tahun disini sahaja. </t>
        </r>
      </text>
    </comment>
    <comment ref="K592" authorId="0">
      <text>
        <r>
          <rPr>
            <b/>
            <i/>
            <sz val="11"/>
            <rFont val="Comic Sans MS"/>
            <family val="4"/>
          </rPr>
          <t xml:space="preserve">Shyu 2001 :
Taipkan tahun disini sahaja. </t>
        </r>
      </text>
    </comment>
    <comment ref="K641" authorId="0">
      <text>
        <r>
          <rPr>
            <b/>
            <i/>
            <sz val="11"/>
            <rFont val="Comic Sans MS"/>
            <family val="4"/>
          </rPr>
          <t xml:space="preserve">Shyu 2001 :
Taipkan tahun disini sahaja. </t>
        </r>
      </text>
    </comment>
    <comment ref="K690" authorId="0">
      <text>
        <r>
          <rPr>
            <b/>
            <i/>
            <sz val="11"/>
            <rFont val="Comic Sans MS"/>
            <family val="4"/>
          </rPr>
          <t xml:space="preserve">Shyu 2001 :
Taipkan tahun disini sahaja. </t>
        </r>
      </text>
    </comment>
    <comment ref="K739" authorId="0">
      <text>
        <r>
          <rPr>
            <b/>
            <i/>
            <sz val="11"/>
            <rFont val="Comic Sans MS"/>
            <family val="4"/>
          </rPr>
          <t xml:space="preserve">Shyu 2001 :
Taipkan tahun disini sahaja. </t>
        </r>
      </text>
    </comment>
    <comment ref="K788" authorId="0">
      <text>
        <r>
          <rPr>
            <b/>
            <i/>
            <sz val="11"/>
            <rFont val="Comic Sans MS"/>
            <family val="4"/>
          </rPr>
          <t xml:space="preserve">Shyu 2001 :
Taipkan tahun disini sahaja. </t>
        </r>
      </text>
    </comment>
    <comment ref="K837" authorId="0">
      <text>
        <r>
          <rPr>
            <b/>
            <i/>
            <sz val="11"/>
            <rFont val="Comic Sans MS"/>
            <family val="4"/>
          </rPr>
          <t xml:space="preserve">Shyu 2001 :
Taipkan tahun disini sahaja. </t>
        </r>
      </text>
    </comment>
    <comment ref="K888" authorId="0">
      <text>
        <r>
          <rPr>
            <b/>
            <i/>
            <sz val="11"/>
            <rFont val="Comic Sans MS"/>
            <family val="4"/>
          </rPr>
          <t xml:space="preserve">Shyu 2001 :
Taipkan tahun disini sahaja. </t>
        </r>
      </text>
    </comment>
    <comment ref="K937" authorId="0">
      <text>
        <r>
          <rPr>
            <b/>
            <i/>
            <sz val="11"/>
            <rFont val="Comic Sans MS"/>
            <family val="4"/>
          </rPr>
          <t xml:space="preserve">Shyu 2001 :
Taipkan tahun disini sahaja. </t>
        </r>
      </text>
    </comment>
    <comment ref="K986" authorId="0">
      <text>
        <r>
          <rPr>
            <b/>
            <i/>
            <sz val="11"/>
            <rFont val="Comic Sans MS"/>
            <family val="4"/>
          </rPr>
          <t xml:space="preserve">Shyu 2001 :
Taipkan tahun disini sahaja. </t>
        </r>
      </text>
    </comment>
  </commentList>
</comments>
</file>

<file path=xl/comments3.xml><?xml version="1.0" encoding="utf-8"?>
<comments xmlns="http://schemas.openxmlformats.org/spreadsheetml/2006/main">
  <authors>
    <author>A satisfied Microsoft Office user</author>
  </authors>
  <commentList>
    <comment ref="B7" authorId="0">
      <text>
        <r>
          <rPr>
            <sz val="8"/>
            <rFont val="Tahoma"/>
            <family val="0"/>
          </rPr>
          <t>zeus:
Klik di sini dan taip nama sekolah di formula bar</t>
        </r>
      </text>
    </comment>
    <comment ref="P7" authorId="0">
      <text>
        <r>
          <rPr>
            <sz val="8"/>
            <rFont val="Tahoma"/>
            <family val="0"/>
          </rPr>
          <t>zeus:
Klik di sini dan taip tarikh yang berkenaan.</t>
        </r>
      </text>
    </comment>
    <comment ref="B8" authorId="0">
      <text>
        <r>
          <rPr>
            <sz val="8"/>
            <rFont val="Tahoma"/>
            <family val="0"/>
          </rPr>
          <t>zeus:
Klik di sini dan taip darjah berkenaan di formula bar.</t>
        </r>
      </text>
    </comment>
    <comment ref="C48" authorId="0">
      <text>
        <r>
          <rPr>
            <sz val="8"/>
            <rFont val="Tahoma"/>
            <family val="0"/>
          </rPr>
          <t>zeus:
Jangan sentuh ruang ini.</t>
        </r>
      </text>
    </comment>
    <comment ref="C50" authorId="0">
      <text>
        <r>
          <rPr>
            <sz val="8"/>
            <rFont val="Tahoma"/>
            <family val="0"/>
          </rPr>
          <t>zeus:
Jangan sentuh ruang ini.</t>
        </r>
      </text>
    </comment>
  </commentList>
</comments>
</file>

<file path=xl/sharedStrings.xml><?xml version="1.0" encoding="utf-8"?>
<sst xmlns="http://schemas.openxmlformats.org/spreadsheetml/2006/main" count="1423" uniqueCount="239">
  <si>
    <t>NAMA</t>
  </si>
  <si>
    <t>JUMLAH</t>
  </si>
  <si>
    <t>PERATUS</t>
  </si>
  <si>
    <t>KEPUTUSAN</t>
  </si>
  <si>
    <t>PELAJARAN AM</t>
  </si>
  <si>
    <t>BILANGAN</t>
  </si>
  <si>
    <t>MARKAH PENUH</t>
  </si>
  <si>
    <t>Tulisan Rumi</t>
  </si>
  <si>
    <t>Tulisan Jawi</t>
  </si>
  <si>
    <t>Karangan</t>
  </si>
  <si>
    <t>BAHASA MELAYU</t>
  </si>
  <si>
    <t>Grammar</t>
  </si>
  <si>
    <t>Composition</t>
  </si>
  <si>
    <t>Reading &amp; Oral</t>
  </si>
  <si>
    <t>Comprehension</t>
  </si>
  <si>
    <t>Vocabulary</t>
  </si>
  <si>
    <t>Spelling</t>
  </si>
  <si>
    <t>Aktiviti</t>
  </si>
  <si>
    <t>Congak &amp; Sifir</t>
  </si>
  <si>
    <t>Matematik</t>
  </si>
  <si>
    <t>PENDIDIKAN JASMANI</t>
  </si>
  <si>
    <t>BAHASA INGGERIS</t>
  </si>
  <si>
    <t>MATEMATIK</t>
  </si>
  <si>
    <t>Umur :</t>
  </si>
  <si>
    <t>Nama Murid :</t>
  </si>
  <si>
    <t>BIL.PENDAFTARAN</t>
  </si>
  <si>
    <t>TAHUN</t>
  </si>
  <si>
    <t>BULAN</t>
  </si>
  <si>
    <t>HARI</t>
  </si>
  <si>
    <t>MATA PELAJARAN</t>
  </si>
  <si>
    <t>JUMLAH SEMUA :</t>
  </si>
  <si>
    <t>Ramai  Dalam Darjah :</t>
  </si>
  <si>
    <t>Kedudukan (Dapat Bilangan) :</t>
  </si>
  <si>
    <t>Tidak Hadir :</t>
  </si>
  <si>
    <t>HADIR</t>
  </si>
  <si>
    <t>TIDAK HADIR</t>
  </si>
  <si>
    <t>Pemahaman</t>
  </si>
  <si>
    <t>Tatabahasa</t>
  </si>
  <si>
    <t>Bacaan dan Lisan</t>
  </si>
  <si>
    <t>Ejaan &amp; Rencana Jawi</t>
  </si>
  <si>
    <t xml:space="preserve">  Bulan</t>
  </si>
  <si>
    <t xml:space="preserve"> Tahun</t>
  </si>
  <si>
    <t>JUMLAH  MARKAH  DAPAT</t>
  </si>
  <si>
    <t>JUMLAH  MARKAH  PENUH</t>
  </si>
  <si>
    <t>PERATUS  PELAJARAN</t>
  </si>
  <si>
    <t>hari.</t>
  </si>
  <si>
    <t>JUMLAH PENUH</t>
  </si>
  <si>
    <t>S I V I K</t>
  </si>
  <si>
    <t>L U K I S A N</t>
  </si>
  <si>
    <t>RAMAI MURID LULUS</t>
  </si>
  <si>
    <t>RAMAI MURID GAGAL</t>
  </si>
  <si>
    <t>HARI SEKOLAH</t>
  </si>
  <si>
    <t>UMUR</t>
  </si>
  <si>
    <t>Ejaan  &amp; Rencana Rumi</t>
  </si>
  <si>
    <t>KEDUDUKAN</t>
  </si>
  <si>
    <t>Bil.Pendaftaran</t>
  </si>
  <si>
    <t>Tahun</t>
  </si>
  <si>
    <t>PERTENGAHAN / AKHIR TAHUN</t>
  </si>
  <si>
    <t>PENUH</t>
  </si>
  <si>
    <t>DAPAT</t>
  </si>
  <si>
    <t>Markah Purata Darjah :</t>
  </si>
  <si>
    <t>Jumlah Hari Persekolahan :</t>
  </si>
  <si>
    <t>Hadir</t>
  </si>
  <si>
    <t>Hari</t>
  </si>
  <si>
    <t>orang.</t>
  </si>
  <si>
    <t>JUMLAH KESELURUHAN</t>
  </si>
  <si>
    <t xml:space="preserve">PERATUS          </t>
  </si>
  <si>
    <t xml:space="preserve">JUMLAH          </t>
  </si>
  <si>
    <t>Ulasan Mengenai Kelakuan</t>
  </si>
  <si>
    <t>PELAJARAN  UGAMA ISLAM</t>
  </si>
  <si>
    <t>JABATAN SEKOLAH-SEKOLAH</t>
  </si>
  <si>
    <t>(Bahagian Pelajaran Rendah)</t>
  </si>
  <si>
    <t>KEMENTERIAN PENDIDIKAN</t>
  </si>
  <si>
    <t>NEGARA BRUNEI DARUSSALAM</t>
  </si>
  <si>
    <t>TARIKH : 11 Julai, 2001</t>
  </si>
  <si>
    <t>GRADE</t>
  </si>
  <si>
    <t>A</t>
  </si>
  <si>
    <t>B</t>
  </si>
  <si>
    <t>C</t>
  </si>
  <si>
    <t>D</t>
  </si>
  <si>
    <t>F</t>
  </si>
  <si>
    <t>JUMLAH DAPAT GRED "A", "B", "C", "D" DAN "F"</t>
  </si>
  <si>
    <t>%</t>
  </si>
  <si>
    <t>-</t>
  </si>
  <si>
    <t>SIVIK</t>
  </si>
  <si>
    <t>LUKISAN</t>
  </si>
  <si>
    <t>PELAJARAN UGAMA ISLAM</t>
  </si>
  <si>
    <t>PERATUS LULUS   /   RAMAI LULUS</t>
  </si>
  <si>
    <t>PERATUS GAGAL   /   RAMAI GAGAL</t>
  </si>
  <si>
    <t>TARIKH      LAHIR</t>
  </si>
  <si>
    <t>SEKOLAH RENDAH BENDAHARA LAMA, BRUNEI I</t>
  </si>
  <si>
    <t>ANALISIS KEPUTUSAN MARKAH PEPERIKSAAN PERTENGAHAN TAHUN 2001</t>
  </si>
  <si>
    <t>MENGIKUT DARJAH ( RENDAH ATAS )</t>
  </si>
  <si>
    <t>DARJAH</t>
  </si>
  <si>
    <t>PENCAPAIAN MARKAH</t>
  </si>
  <si>
    <t>CATATAN</t>
  </si>
  <si>
    <t>90 - 100</t>
  </si>
  <si>
    <t>80 - 89</t>
  </si>
  <si>
    <t>60 - 69</t>
  </si>
  <si>
    <t>50 - 59</t>
  </si>
  <si>
    <t>30 - 39</t>
  </si>
  <si>
    <t>20 - 29</t>
  </si>
  <si>
    <t>10 - 19</t>
  </si>
  <si>
    <t>00 - 09</t>
  </si>
  <si>
    <t>SITI NOR AQILAH BINTI HJ ABAS</t>
  </si>
  <si>
    <t>SITI NURHAYATI BINTI MUSTAPA</t>
  </si>
  <si>
    <t>SITI NURHAFIZAH BINTI MUSTAPA</t>
  </si>
  <si>
    <t>Sekolah Rendah Haji Tarif, Brunei I</t>
  </si>
  <si>
    <t>DARJAH : 3</t>
  </si>
  <si>
    <t>SEKOLAH : SEKOLAH RENDAH HAJI TARIF, BRUNEI I</t>
  </si>
  <si>
    <t>SITI MUNIRA SYAZA BINITI ARIFIN</t>
  </si>
  <si>
    <t>Murid ini aktif dan berkelakuan aktif di dalam dan di luar bilik darjah.</t>
  </si>
  <si>
    <t xml:space="preserve"> ABDUL AZIZ  SAMAT.</t>
  </si>
  <si>
    <t>REKOD KEMAJUAN</t>
  </si>
  <si>
    <t>PELAJARAN PENDIDIKAN JASMANI</t>
  </si>
  <si>
    <t>Pertengahan Tahun</t>
  </si>
  <si>
    <t>Akhir Tahun</t>
  </si>
  <si>
    <t>Nama</t>
  </si>
  <si>
    <t>Tarikh Lahir</t>
  </si>
  <si>
    <t>Umur</t>
  </si>
  <si>
    <t>7 th</t>
  </si>
  <si>
    <t>4 bln</t>
  </si>
  <si>
    <t>11 hari</t>
  </si>
  <si>
    <t>Berat Badan</t>
  </si>
  <si>
    <t>Tinggi</t>
  </si>
  <si>
    <t>Darjah</t>
  </si>
  <si>
    <t>Nama Sekolah</t>
  </si>
  <si>
    <t xml:space="preserve"> Perkara</t>
  </si>
  <si>
    <t xml:space="preserve">Markah </t>
  </si>
  <si>
    <t>Catatan</t>
  </si>
  <si>
    <t xml:space="preserve"> 1.  Lari Terus / Skipping</t>
  </si>
  <si>
    <t xml:space="preserve"> 2.  Duduk dan jangkau</t>
  </si>
  <si>
    <t xml:space="preserve"> 3.  Bangkit tubi</t>
  </si>
  <si>
    <t xml:space="preserve"> 4.  Lompat jauh berdiri</t>
  </si>
  <si>
    <t xml:space="preserve"> 5.  Lari 10m x 4</t>
  </si>
  <si>
    <t xml:space="preserve"> 6.  Lari selang petak</t>
  </si>
  <si>
    <t xml:space="preserve"> 7.  Ujian hantaran dinding</t>
  </si>
  <si>
    <t xml:space="preserve"> 8.  Guling Hadapan</t>
  </si>
  <si>
    <t xml:space="preserve"> 9.  Asas Kesihatan</t>
  </si>
  <si>
    <t xml:space="preserve"> 10. Kedatangan / Disiplin</t>
  </si>
  <si>
    <t>Tandatangan Guru Pendidikan Jasmani :</t>
  </si>
  <si>
    <t>Tandatangan Ibubapa/Penjaga :</t>
  </si>
  <si>
    <t>(</t>
  </si>
  <si>
    <t>)</t>
  </si>
  <si>
    <t>Tarikh :</t>
  </si>
  <si>
    <t>8hb. Julai, 2002</t>
  </si>
  <si>
    <t>NAMA GURU :NOORHAZLINA BINTI TARIP.</t>
  </si>
  <si>
    <t>KHAIRUL ANWAR BIN ISMAIL</t>
  </si>
  <si>
    <t>MOHD. AZIZ BIN AZAHRI</t>
  </si>
  <si>
    <t>MOHD. AZIZAN BIN HJ. MOHD. KHUDZAIRI</t>
  </si>
  <si>
    <t>MOHD. HAZIQ HAFIZUDDIN BIN ABD. HAZIM</t>
  </si>
  <si>
    <t>MOHD. MUINUDDIN BIN MASRI</t>
  </si>
  <si>
    <t>MOHD. RIDZWAN BIN MOKSIN</t>
  </si>
  <si>
    <t>MOHD. SALLEHUDDIN BIN SERFUDIN</t>
  </si>
  <si>
    <t>MOHD. SHARIFUDDIN BIN MATALI</t>
  </si>
  <si>
    <t>MOHD. SILMI SANIM BIN SABLI</t>
  </si>
  <si>
    <t>MOHD. SYAZWIE BIN ASMALI</t>
  </si>
  <si>
    <t>AIMI ZUNNURAIN BINTI HJ. ZULKIFLI</t>
  </si>
  <si>
    <t>ASRINA BINTI ASHRIA</t>
  </si>
  <si>
    <t>AISYAH HUMAIRAH BINTI OSMAN</t>
  </si>
  <si>
    <t>NURFADZLIN FARHA BINTI YAHYA</t>
  </si>
  <si>
    <t>NURIZZAH IWANINA BINTI MOHD. ZAMRI</t>
  </si>
  <si>
    <t>NURRAFIDAH BINTI SAILI</t>
  </si>
  <si>
    <t>NURSYAHIRAH BINTI KAMRAN</t>
  </si>
  <si>
    <t>NURUL HANNANI BINTI HJ. AWG. JADID</t>
  </si>
  <si>
    <t>NURYUSMIAIDA BINTI ROSMI</t>
  </si>
  <si>
    <t>RASHIDAH BINTI MOHAMAD</t>
  </si>
  <si>
    <t>SITI MAJIDAH SALIHAH BINTI HJ. HASSAN</t>
  </si>
  <si>
    <t>IEP</t>
  </si>
  <si>
    <t>ABD. MUNTAQIM BIN ADANAN</t>
  </si>
  <si>
    <t>TAHUN: 2005</t>
  </si>
  <si>
    <t>TAHUN 2005</t>
  </si>
  <si>
    <t>PERTENGAHAN TAHUN</t>
  </si>
  <si>
    <t xml:space="preserve">Murid ini merupakan seorang murid yang mempunyai disiplin yang sangat baik.  Sentiasa awal datang ke </t>
  </si>
  <si>
    <t xml:space="preserve">sekolah dan mengawasi rakan-rakannya untuk menjaga kebersihan bilik darjah setiap pagi.  Mempunyai sikap </t>
  </si>
  <si>
    <t xml:space="preserve">hormat terhadap guru dan dapat memberi pengaruh yang positif terhadap rakan sekelasnya untuk melibatkan </t>
  </si>
  <si>
    <t xml:space="preserve">diri secara aktif dalam semua aktiviti di bilik darjah mahupun luar darjah.  Aimi adalah seorang murid contoh </t>
  </si>
  <si>
    <t>terhadap rakan-rakannya dan suka membantu kawan-kawannya yang memerlukannya.</t>
  </si>
  <si>
    <t>Aktif dalam aktiviti kelas dan luar sekolah.</t>
  </si>
  <si>
    <t>Murid ini perlu memperbaiki lagi mutu tulisan dan bacaannya terutama rumi, jawi dan bahasa Inggeris.</t>
  </si>
  <si>
    <t>Sentiasa berkelakuan baik dan berpakaian bersih.</t>
  </si>
  <si>
    <t>Sentiasa melaksanakan tugasan (membersihkan bilik darjah) padah ari yang ditetapkan.</t>
  </si>
  <si>
    <t>Perlu perhatian pada kemahiran mengira dan Bahasa Inggeris.</t>
  </si>
  <si>
    <t>Seorang murid yang aktif dalam sukan.</t>
  </si>
  <si>
    <t>Mudah menerima pengajaran guru dan melaksanakan tugasannya pada hari yang ditetapkan.</t>
  </si>
  <si>
    <t>Mesra dengan rakan-rakan dan hormat kepada guru.</t>
  </si>
  <si>
    <t>Seorang murid yang rajin datang ke sekolah.</t>
  </si>
  <si>
    <t>Sentiasa menjalankan tugasan membersihkan bilik darjah pada hari yang ditetapkan.</t>
  </si>
  <si>
    <t>Mudah menerima pengajaran guru.</t>
  </si>
  <si>
    <t>Murid ini mudah mesra dengan rakan-rakan.</t>
  </si>
  <si>
    <t>Aktif dalam aktiviti sukan.</t>
  </si>
  <si>
    <t>Sentiasa menjalankan tugasan pada hari yang ditetapkan (membersihkan bilik darjah).</t>
  </si>
  <si>
    <t>Sentiasa awal datang ke sekolah.</t>
  </si>
  <si>
    <t>Murid ini mempunyai sikap berdaya maju untuk menyaingi kemampuan rakan-rakan yang lain secara positif.</t>
  </si>
  <si>
    <t>Bersikap rajin dan menghormati guru.</t>
  </si>
  <si>
    <t>Berpakaian yang kemas dan bersih.</t>
  </si>
  <si>
    <t>Aktif dalam semua aktiviti sekolah (dalam kelas dan luar darjah).</t>
  </si>
  <si>
    <t>Murid ini mempunyai sikap yang boleh membawa kecemerlangan kepada dirinya.</t>
  </si>
  <si>
    <t>Aktif melibatkan diri dalam semua aktiviti sekolah.</t>
  </si>
  <si>
    <t>Telah menyertai pasukan senaman sekolah Pertandingan Kawasan Brunei I pada bulan Mei lalu.</t>
  </si>
  <si>
    <t>Disenangi oleh rakan sedarjahnya.</t>
  </si>
  <si>
    <t>Rajin dan mempunyai sikap positif dalam semua aktiviti pelajaran di sekolah.</t>
  </si>
  <si>
    <t>Aktif dalam sukan.</t>
  </si>
  <si>
    <t>Mempunyai disiplin yang tinggi dalam sekolah.</t>
  </si>
  <si>
    <t>Murid ini rajin dan gemar melukis.</t>
  </si>
  <si>
    <t>Sentiasa melibatkan diri dalam aktiviti kelas.</t>
  </si>
  <si>
    <t>Murid ini rajin dan bertanggungjawab dalam bilik darjah.</t>
  </si>
  <si>
    <t>Seorang yang pendiam dan pemalu.</t>
  </si>
  <si>
    <t>Sentiasa menjalankan tugas yang ditetapkan dengan bik (membersihkan bilik darjah).</t>
  </si>
  <si>
    <t>Murid yang pro aktif dalam semua aktiviti sekolah.</t>
  </si>
  <si>
    <t>Mempunyai keyakinan diri yang tinggi dalam segala hal.</t>
  </si>
  <si>
    <t>Murid ini mempunyai kebolehan yang dapat dibanggakan dalam pelajarannya.</t>
  </si>
  <si>
    <t>Seorang murid yang sentiasa hadir ke sekolah.</t>
  </si>
  <si>
    <t>Sentiasa bersopan santun dan menghormati guru.</t>
  </si>
  <si>
    <t>Murid yang sentiasa berdisiplin dan berpakaian bersih.</t>
  </si>
  <si>
    <t>Rajin dan mempunyai komitmen yang tinggi dalam pelajarannya.</t>
  </si>
  <si>
    <t>Sentiasa menjalankan tugasan yang ditetapkan iaitu membersihkan bilik darjah.</t>
  </si>
  <si>
    <t>Berdisiplin dan aktif dalam aktiviti sekolah.</t>
  </si>
  <si>
    <t>Perlu mengikis sikap cuai bagi menjana kecemerlangan dalam pelajarannya.</t>
  </si>
  <si>
    <t>Murid ini mempunyai tahap komitmen yang tinggi terhadap aktiviti sekolah.</t>
  </si>
  <si>
    <t>Murid ini juga rajin datang ke sekolah serta sentiasa berpakaian kemas.</t>
  </si>
  <si>
    <t>Sentiasa prihatin terhadap kebajikan rakan-rakannya dan membersihkan bilik darjah mengikut jadual yang
 telah ditentukan.</t>
  </si>
  <si>
    <t>Memerlukan perhatian dalam akademik untuk mencapai tahap yang lebih tinggi.</t>
  </si>
  <si>
    <t>Murid ini telah membuktikan kebolehannya dalam pelajaran apabila menampakkan peningkatan dalam</t>
  </si>
  <si>
    <t>keputusan peperiksaannya.</t>
  </si>
  <si>
    <t>Seorang murid yang rajin berusaha untuk memperoleh keputusan yang lebih baik dari sebelumnya.</t>
  </si>
  <si>
    <t>Sentiasa berdisiplin dan awal datang ke sekolah.</t>
  </si>
  <si>
    <t>Murid ini rajin datang ke sekolah.</t>
  </si>
  <si>
    <t xml:space="preserve">Pada penggal pertama dan kedua persekolahan ini, murid ini telah menunjukkan usahanya ke arah </t>
  </si>
  <si>
    <t>kemahiran membaca yang membangggakan, namun perlu lebih gigih untuk mencapai markah yang lebih baik.</t>
  </si>
  <si>
    <t>Sentiasa melaksanakan tugas harian (membersihkan darjah) dengan baik.</t>
  </si>
  <si>
    <t>Hormat kepada guru dan berdisiplin.</t>
  </si>
  <si>
    <t>Murid ini seorang murid yang baik dan patuh dengan disiplin sekolah.</t>
  </si>
  <si>
    <t>Rajin datang ke sekolah.</t>
  </si>
  <si>
    <t>Perlu lebih berusaha untuk mencapai kecemerlangan dalam pelajaran.</t>
  </si>
  <si>
    <t>Murid ini aktif mengikuti aktiviti-aktiviti sekolah (akademik dan e.c.a).</t>
  </si>
  <si>
    <t>Dapat mempengaruhi rakan-rakan supaya melibatkan diri ke arah aktiviti sekolah secara aktif.</t>
  </si>
  <si>
    <t>Rajin datang ke sekolah dan melaksanakan tugas harian (membersihkan bilik darjah) dengan baik.</t>
  </si>
  <si>
    <t>Menjalankan tanggungjawabnya sebagai Ketua Kebersihan bagi Darjah 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</si>
</sst>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00000"/>
    <numFmt numFmtId="181" formatCode="dd\-mmm\-yy"/>
  </numFmts>
  <fonts count="28">
    <font>
      <sz val="10"/>
      <name val="Arial"/>
      <family val="0"/>
    </font>
    <font>
      <sz val="10"/>
      <name val="Times New Roman"/>
      <family val="1"/>
    </font>
    <font>
      <b/>
      <sz val="10"/>
      <name val="Arial"/>
      <family val="2"/>
    </font>
    <font>
      <sz val="10"/>
      <name val="Comic Sans MS"/>
      <family val="4"/>
    </font>
    <font>
      <b/>
      <sz val="10"/>
      <name val="Times New Roman"/>
      <family val="1"/>
    </font>
    <font>
      <sz val="10"/>
      <name val="Century Gothic"/>
      <family val="2"/>
    </font>
    <font>
      <sz val="8"/>
      <name val="Century Gothic"/>
      <family val="2"/>
    </font>
    <font>
      <sz val="6"/>
      <name val="Century Gothic"/>
      <family val="2"/>
    </font>
    <font>
      <sz val="7"/>
      <name val="Century Gothic"/>
      <family val="2"/>
    </font>
    <font>
      <sz val="8"/>
      <name val="Tahoma"/>
      <family val="0"/>
    </font>
    <font>
      <i/>
      <sz val="8"/>
      <name val="Tahoma"/>
      <family val="2"/>
    </font>
    <font>
      <i/>
      <sz val="6"/>
      <name val="Tahoma"/>
      <family val="2"/>
    </font>
    <font>
      <sz val="6"/>
      <name val="Tahoma"/>
      <family val="2"/>
    </font>
    <font>
      <b/>
      <i/>
      <sz val="11"/>
      <name val="Comic Sans MS"/>
      <family val="4"/>
    </font>
    <font>
      <sz val="9"/>
      <name val="Arena Cond Light"/>
      <family val="2"/>
    </font>
    <font>
      <i/>
      <sz val="10"/>
      <name val="Arial"/>
      <family val="2"/>
    </font>
    <font>
      <sz val="10"/>
      <name val="Arial Narrow"/>
      <family val="2"/>
    </font>
    <font>
      <b/>
      <sz val="12"/>
      <name val="Arial Narrow"/>
      <family val="2"/>
    </font>
    <font>
      <b/>
      <sz val="10"/>
      <name val="Arial Narrow"/>
      <family val="2"/>
    </font>
    <font>
      <b/>
      <sz val="11"/>
      <name val="Arial Narrow"/>
      <family val="2"/>
    </font>
    <font>
      <sz val="8"/>
      <name val="Arial Narrow"/>
      <family val="2"/>
    </font>
    <font>
      <sz val="10"/>
      <color indexed="8"/>
      <name val="Arial Narrow"/>
      <family val="2"/>
    </font>
    <font>
      <sz val="10"/>
      <color indexed="12"/>
      <name val="Comic Sans MS"/>
      <family val="4"/>
    </font>
    <font>
      <b/>
      <sz val="10"/>
      <name val="Comic Sans MS"/>
      <family val="4"/>
    </font>
    <font>
      <b/>
      <sz val="9"/>
      <name val="Comic Sans MS"/>
      <family val="4"/>
    </font>
    <font>
      <strike/>
      <sz val="10"/>
      <name val="Comic Sans MS"/>
      <family val="4"/>
    </font>
    <font>
      <b/>
      <sz val="10"/>
      <color indexed="10"/>
      <name val="Comic Sans MS"/>
      <family val="4"/>
    </font>
    <font>
      <b/>
      <sz val="8"/>
      <name val="Arial"/>
      <family val="2"/>
    </font>
  </fonts>
  <fills count="6">
    <fill>
      <patternFill/>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95">
    <border>
      <left/>
      <right/>
      <top/>
      <bottom/>
      <diagonal/>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color indexed="63"/>
      </right>
      <top style="thin"/>
      <bottom style="thin"/>
    </border>
    <border>
      <left style="thin"/>
      <right>
        <color indexed="63"/>
      </right>
      <top style="thin"/>
      <bottom style="double"/>
    </border>
    <border>
      <left>
        <color indexed="63"/>
      </left>
      <right style="thin"/>
      <top style="thin"/>
      <bottom style="thin"/>
    </border>
    <border>
      <left>
        <color indexed="63"/>
      </left>
      <right style="thin"/>
      <top style="thin"/>
      <bottom style="double"/>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style="double"/>
      <right>
        <color indexed="63"/>
      </right>
      <top style="thin"/>
      <bottom style="thin"/>
    </border>
    <border>
      <left style="double"/>
      <right>
        <color indexed="63"/>
      </right>
      <top style="thin"/>
      <bottom style="double"/>
    </border>
    <border>
      <left style="medium"/>
      <right style="medium"/>
      <top style="thin"/>
      <bottom style="thin"/>
    </border>
    <border>
      <left style="medium"/>
      <right style="medium"/>
      <top style="thin"/>
      <bottom style="double"/>
    </border>
    <border>
      <left style="double"/>
      <right>
        <color indexed="63"/>
      </right>
      <top>
        <color indexed="63"/>
      </top>
      <bottom style="thin"/>
    </border>
    <border>
      <left style="medium"/>
      <right style="medium"/>
      <top>
        <color indexed="63"/>
      </top>
      <bottom style="thin"/>
    </border>
    <border>
      <left>
        <color indexed="63"/>
      </left>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thin"/>
      <right style="double"/>
      <top>
        <color indexed="63"/>
      </top>
      <bottom style="thin"/>
    </border>
    <border>
      <left style="double"/>
      <right>
        <color indexed="63"/>
      </right>
      <top style="double"/>
      <bottom style="medium"/>
    </border>
    <border>
      <left style="medium"/>
      <right style="medium"/>
      <top style="double"/>
      <bottom style="medium"/>
    </border>
    <border>
      <left>
        <color indexed="63"/>
      </left>
      <right style="thin"/>
      <top style="double"/>
      <bottom style="medium"/>
    </border>
    <border>
      <left style="thin"/>
      <right>
        <color indexed="63"/>
      </right>
      <top style="double"/>
      <bottom style="medium"/>
    </border>
    <border>
      <left style="medium"/>
      <right style="thin"/>
      <top style="double"/>
      <bottom style="medium"/>
    </border>
    <border>
      <left style="thin"/>
      <right style="medium"/>
      <top style="double"/>
      <bottom style="medium"/>
    </border>
    <border>
      <left style="thin"/>
      <right style="thin"/>
      <top style="double"/>
      <bottom style="medium"/>
    </border>
    <border>
      <left style="thin"/>
      <right style="double"/>
      <top style="double"/>
      <bottom style="medium"/>
    </border>
    <border>
      <left style="medium"/>
      <right style="thin"/>
      <top style="medium"/>
      <bottom style="thin"/>
    </border>
    <border>
      <left style="thin"/>
      <right style="medium"/>
      <top style="medium"/>
      <bottom style="thin"/>
    </border>
    <border>
      <left style="double"/>
      <right style="medium"/>
      <top style="double"/>
      <bottom style="medium"/>
    </border>
    <border>
      <left style="medium"/>
      <right style="double"/>
      <top style="double"/>
      <bottom style="medium"/>
    </border>
    <border>
      <left style="double"/>
      <right style="medium"/>
      <top>
        <color indexed="63"/>
      </top>
      <bottom style="thin"/>
    </border>
    <border>
      <left style="medium"/>
      <right style="double"/>
      <top>
        <color indexed="63"/>
      </top>
      <bottom style="thin"/>
    </border>
    <border>
      <left style="double"/>
      <right style="medium"/>
      <top style="thin"/>
      <bottom style="thin"/>
    </border>
    <border>
      <left style="medium"/>
      <right style="double"/>
      <top style="thin"/>
      <bottom style="thin"/>
    </border>
    <border>
      <left style="double"/>
      <right style="medium"/>
      <top style="thin"/>
      <bottom style="double"/>
    </border>
    <border>
      <left style="medium"/>
      <right style="double"/>
      <top style="thin"/>
      <bottom style="double"/>
    </border>
    <border>
      <left style="thin"/>
      <right style="thin"/>
      <top style="thin"/>
      <bottom style="double">
        <color indexed="10"/>
      </bottom>
    </border>
    <border>
      <left>
        <color indexed="63"/>
      </left>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tted"/>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dashed"/>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color indexed="63"/>
      </top>
      <bottom>
        <color indexed="63"/>
      </botto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medium"/>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medium"/>
      <bottom>
        <color indexed="63"/>
      </bottom>
    </border>
    <border>
      <left>
        <color indexed="63"/>
      </left>
      <right>
        <color indexed="63"/>
      </right>
      <top style="dashed"/>
      <bottom style="dash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style="medium"/>
      <bottom style="double"/>
    </border>
    <border>
      <left>
        <color indexed="63"/>
      </left>
      <right style="medium"/>
      <top>
        <color indexed="63"/>
      </top>
      <bottom style="thin"/>
    </border>
    <border>
      <left style="thin"/>
      <right>
        <color indexed="63"/>
      </right>
      <top style="double"/>
      <bottom>
        <color indexed="63"/>
      </bottom>
    </border>
    <border>
      <left>
        <color indexed="63"/>
      </left>
      <right style="medium"/>
      <top style="double"/>
      <bottom>
        <color indexed="63"/>
      </bottom>
    </border>
    <border>
      <left>
        <color indexed="63"/>
      </left>
      <right style="medium"/>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thin"/>
      <bottom>
        <color indexed="63"/>
      </bottom>
    </border>
    <border>
      <left>
        <color indexed="63"/>
      </left>
      <right>
        <color indexed="63"/>
      </right>
      <top style="dashed"/>
      <bottom>
        <color indexed="63"/>
      </bottom>
    </border>
    <border>
      <left style="thin"/>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7">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0" fillId="0" borderId="0" xfId="0" applyAlignment="1" applyProtection="1">
      <alignment horizontal="centerContinuous" vertical="center"/>
      <protection locked="0"/>
    </xf>
    <xf numFmtId="0" fontId="5" fillId="0" borderId="0" xfId="0" applyFont="1" applyAlignment="1" applyProtection="1" quotePrefix="1">
      <alignment horizontal="left"/>
      <protection locked="0"/>
    </xf>
    <xf numFmtId="0" fontId="5" fillId="0" borderId="0" xfId="0" applyFont="1" applyAlignment="1" applyProtection="1">
      <alignment/>
      <protection locked="0"/>
    </xf>
    <xf numFmtId="0" fontId="0" fillId="0" borderId="0" xfId="0" applyAlignment="1" applyProtection="1" quotePrefix="1">
      <alignment horizontal="left"/>
      <protection locked="0"/>
    </xf>
    <xf numFmtId="0" fontId="5" fillId="0" borderId="0" xfId="0" applyFont="1" applyAlignment="1">
      <alignment/>
    </xf>
    <xf numFmtId="0" fontId="5" fillId="0" borderId="0" xfId="0" applyFont="1" applyAlignment="1" applyProtection="1">
      <alignment horizontal="center"/>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0" fontId="6" fillId="0" borderId="0" xfId="0" applyFont="1" applyAlignment="1">
      <alignment/>
    </xf>
    <xf numFmtId="0" fontId="6" fillId="0" borderId="0" xfId="0" applyFont="1" applyAlignment="1">
      <alignment textRotation="90"/>
    </xf>
    <xf numFmtId="0" fontId="6" fillId="0" borderId="1" xfId="0" applyNumberFormat="1" applyFont="1" applyBorder="1" applyAlignment="1" applyProtection="1">
      <alignment horizontal="center"/>
      <protection locked="0"/>
    </xf>
    <xf numFmtId="0" fontId="6" fillId="0" borderId="1" xfId="0" applyFont="1" applyBorder="1" applyAlignment="1">
      <alignment horizontal="center"/>
    </xf>
    <xf numFmtId="2" fontId="6" fillId="0" borderId="1" xfId="0" applyNumberFormat="1" applyFont="1" applyBorder="1" applyAlignment="1" applyProtection="1">
      <alignment horizontal="center"/>
      <protection locked="0"/>
    </xf>
    <xf numFmtId="0" fontId="6" fillId="0" borderId="0" xfId="0" applyFont="1" applyAlignment="1">
      <alignment horizontal="center"/>
    </xf>
    <xf numFmtId="0" fontId="6" fillId="0" borderId="0" xfId="0" applyNumberFormat="1" applyFont="1" applyAlignment="1">
      <alignment horizontal="center"/>
    </xf>
    <xf numFmtId="0" fontId="0" fillId="0" borderId="0" xfId="0" applyAlignment="1">
      <alignment horizontal="centerContinuous" vertical="center"/>
    </xf>
    <xf numFmtId="0" fontId="0" fillId="0" borderId="0" xfId="0" applyNumberFormat="1" applyAlignment="1">
      <alignment horizontal="center" vertical="center"/>
    </xf>
    <xf numFmtId="0" fontId="0" fillId="0" borderId="0" xfId="0" applyNumberFormat="1" applyAlignment="1">
      <alignment horizontal="center"/>
    </xf>
    <xf numFmtId="0" fontId="0" fillId="0" borderId="0" xfId="0" applyAlignment="1">
      <alignment/>
    </xf>
    <xf numFmtId="10" fontId="7" fillId="0" borderId="0" xfId="0" applyNumberFormat="1" applyFont="1" applyAlignment="1">
      <alignment vertical="center"/>
    </xf>
    <xf numFmtId="0" fontId="7" fillId="0" borderId="0" xfId="0" applyFont="1" applyAlignment="1">
      <alignment/>
    </xf>
    <xf numFmtId="10" fontId="8" fillId="0" borderId="0" xfId="0" applyNumberFormat="1" applyFont="1" applyAlignment="1">
      <alignment/>
    </xf>
    <xf numFmtId="0" fontId="7" fillId="0" borderId="0" xfId="0" applyFont="1" applyAlignment="1">
      <alignment vertical="center"/>
    </xf>
    <xf numFmtId="0" fontId="6" fillId="0" borderId="2" xfId="0" applyFont="1" applyBorder="1" applyAlignment="1">
      <alignment horizontal="center"/>
    </xf>
    <xf numFmtId="2" fontId="6" fillId="0" borderId="3" xfId="0" applyNumberFormat="1" applyFont="1" applyBorder="1" applyAlignment="1" applyProtection="1">
      <alignment horizontal="center"/>
      <protection locked="0"/>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NumberFormat="1"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NumberFormat="1" applyFont="1" applyBorder="1" applyAlignment="1" applyProtection="1">
      <alignment horizontal="center"/>
      <protection locked="0"/>
    </xf>
    <xf numFmtId="2" fontId="6" fillId="0" borderId="7" xfId="0" applyNumberFormat="1" applyFont="1" applyBorder="1" applyAlignment="1" applyProtection="1">
      <alignment horizontal="center"/>
      <protection locked="0"/>
    </xf>
    <xf numFmtId="2" fontId="6" fillId="0" borderId="8" xfId="0" applyNumberFormat="1" applyFont="1" applyBorder="1" applyAlignment="1" applyProtection="1">
      <alignment horizontal="center"/>
      <protection locked="0"/>
    </xf>
    <xf numFmtId="0" fontId="6" fillId="0" borderId="9" xfId="0" applyNumberFormat="1" applyFont="1" applyBorder="1" applyAlignment="1" applyProtection="1">
      <alignment horizontal="center"/>
      <protection locked="0"/>
    </xf>
    <xf numFmtId="0" fontId="6" fillId="0" borderId="10" xfId="0" applyNumberFormat="1" applyFont="1" applyBorder="1" applyAlignment="1">
      <alignment horizontal="center"/>
    </xf>
    <xf numFmtId="2" fontId="6" fillId="0" borderId="9" xfId="0" applyNumberFormat="1" applyFont="1" applyBorder="1" applyAlignment="1" applyProtection="1">
      <alignment horizontal="center"/>
      <protection locked="0"/>
    </xf>
    <xf numFmtId="0" fontId="6" fillId="0" borderId="10" xfId="0" applyFont="1" applyBorder="1" applyAlignment="1">
      <alignment horizontal="center"/>
    </xf>
    <xf numFmtId="2" fontId="6" fillId="0" borderId="11" xfId="0" applyNumberFormat="1" applyFont="1" applyBorder="1" applyAlignment="1" applyProtection="1">
      <alignment horizontal="center"/>
      <protection locked="0"/>
    </xf>
    <xf numFmtId="0" fontId="6" fillId="0" borderId="12" xfId="0" applyFont="1" applyBorder="1" applyAlignment="1">
      <alignment horizontal="center"/>
    </xf>
    <xf numFmtId="0" fontId="6" fillId="0" borderId="13" xfId="0" applyFont="1" applyBorder="1" applyAlignment="1">
      <alignment/>
    </xf>
    <xf numFmtId="0" fontId="6" fillId="0" borderId="14" xfId="0" applyFont="1" applyBorder="1" applyAlignment="1">
      <alignment/>
    </xf>
    <xf numFmtId="0" fontId="6" fillId="0" borderId="15" xfId="0" applyFont="1" applyBorder="1" applyAlignment="1" applyProtection="1">
      <alignment/>
      <protection locked="0"/>
    </xf>
    <xf numFmtId="0" fontId="6" fillId="0" borderId="16" xfId="0" applyFont="1" applyBorder="1" applyAlignment="1" applyProtection="1">
      <alignment/>
      <protection locked="0"/>
    </xf>
    <xf numFmtId="0" fontId="6" fillId="0" borderId="17" xfId="0" applyFont="1" applyBorder="1" applyAlignment="1">
      <alignment/>
    </xf>
    <xf numFmtId="0" fontId="6" fillId="0" borderId="18" xfId="0" applyFont="1" applyBorder="1" applyAlignment="1" applyProtection="1">
      <alignment/>
      <protection locked="0"/>
    </xf>
    <xf numFmtId="0" fontId="6" fillId="0" borderId="19" xfId="0" applyNumberFormat="1" applyFont="1" applyBorder="1" applyAlignment="1" applyProtection="1">
      <alignment horizontal="center"/>
      <protection locked="0"/>
    </xf>
    <xf numFmtId="0" fontId="6" fillId="0" borderId="20" xfId="0" applyNumberFormat="1" applyFont="1" applyBorder="1" applyAlignment="1">
      <alignment horizontal="center"/>
    </xf>
    <xf numFmtId="0" fontId="6" fillId="0" borderId="21" xfId="0" applyNumberFormat="1" applyFont="1" applyBorder="1" applyAlignment="1" applyProtection="1">
      <alignment horizontal="center"/>
      <protection locked="0"/>
    </xf>
    <xf numFmtId="0" fontId="6" fillId="0" borderId="22" xfId="0" applyNumberFormat="1" applyFont="1" applyBorder="1" applyAlignment="1">
      <alignment horizontal="center"/>
    </xf>
    <xf numFmtId="0" fontId="6" fillId="0" borderId="23" xfId="0" applyNumberFormat="1" applyFont="1" applyBorder="1" applyAlignment="1" applyProtection="1">
      <alignment horizontal="center"/>
      <protection locked="0"/>
    </xf>
    <xf numFmtId="0" fontId="6" fillId="0" borderId="24" xfId="0" applyFont="1" applyBorder="1" applyAlignment="1">
      <alignment horizontal="center"/>
    </xf>
    <xf numFmtId="0" fontId="6" fillId="0" borderId="25" xfId="0" applyFont="1" applyBorder="1" applyAlignment="1">
      <alignment vertical="center" textRotation="90"/>
    </xf>
    <xf numFmtId="0" fontId="6" fillId="0" borderId="26" xfId="0" applyFont="1" applyBorder="1" applyAlignment="1">
      <alignment horizontal="center" vertical="center"/>
    </xf>
    <xf numFmtId="0" fontId="6" fillId="0" borderId="27" xfId="0" applyFont="1" applyBorder="1" applyAlignment="1">
      <alignment horizontal="center" vertical="center" textRotation="90"/>
    </xf>
    <xf numFmtId="0" fontId="6" fillId="0" borderId="28" xfId="0" applyFont="1" applyBorder="1" applyAlignment="1">
      <alignment horizontal="center" vertical="center" textRotation="90"/>
    </xf>
    <xf numFmtId="0" fontId="6" fillId="0" borderId="29" xfId="0" applyFont="1" applyBorder="1" applyAlignment="1">
      <alignment horizontal="center" vertical="center" textRotation="90"/>
    </xf>
    <xf numFmtId="0" fontId="6" fillId="0" borderId="30" xfId="0" applyFont="1" applyBorder="1" applyAlignment="1">
      <alignment horizontal="center" vertical="center" textRotation="90"/>
    </xf>
    <xf numFmtId="0" fontId="6" fillId="0" borderId="31" xfId="0" applyFont="1" applyBorder="1" applyAlignment="1">
      <alignment horizontal="center" vertical="center" textRotation="90"/>
    </xf>
    <xf numFmtId="0" fontId="6" fillId="0" borderId="31" xfId="0" applyFont="1" applyBorder="1" applyAlignment="1">
      <alignment horizontal="center" vertical="center" textRotation="90" wrapText="1"/>
    </xf>
    <xf numFmtId="0" fontId="6" fillId="0" borderId="31" xfId="0" applyFont="1" applyBorder="1" applyAlignment="1" quotePrefix="1">
      <alignment horizontal="center" vertical="center" textRotation="90" wrapText="1"/>
    </xf>
    <xf numFmtId="0" fontId="6" fillId="0" borderId="32" xfId="0" applyFont="1" applyBorder="1" applyAlignment="1">
      <alignment horizontal="center" vertical="center" textRotation="90"/>
    </xf>
    <xf numFmtId="0" fontId="6" fillId="0" borderId="7" xfId="0" applyFont="1" applyBorder="1" applyAlignment="1">
      <alignment horizontal="center"/>
    </xf>
    <xf numFmtId="0" fontId="6" fillId="0" borderId="8" xfId="0" applyFont="1" applyBorder="1" applyAlignment="1">
      <alignment horizontal="center"/>
    </xf>
    <xf numFmtId="0" fontId="6" fillId="0" borderId="33" xfId="0" applyNumberFormat="1" applyFont="1" applyBorder="1" applyAlignment="1" applyProtection="1">
      <alignment horizontal="center"/>
      <protection locked="0"/>
    </xf>
    <xf numFmtId="0" fontId="6" fillId="0" borderId="34" xfId="0" applyNumberFormat="1" applyFont="1" applyBorder="1" applyAlignment="1">
      <alignment horizontal="center"/>
    </xf>
    <xf numFmtId="0" fontId="6" fillId="0" borderId="22" xfId="0" applyFont="1" applyBorder="1" applyAlignment="1">
      <alignment horizontal="center"/>
    </xf>
    <xf numFmtId="0" fontId="6" fillId="0" borderId="9" xfId="0" applyFont="1" applyBorder="1" applyAlignment="1">
      <alignment horizontal="center"/>
    </xf>
    <xf numFmtId="0" fontId="6" fillId="0" borderId="11" xfId="0" applyFont="1" applyBorder="1" applyAlignment="1">
      <alignment horizontal="center"/>
    </xf>
    <xf numFmtId="0" fontId="6" fillId="0" borderId="27" xfId="0" applyFont="1" applyBorder="1" applyAlignment="1" quotePrefix="1">
      <alignment horizontal="center" vertical="center" textRotation="90" wrapText="1"/>
    </xf>
    <xf numFmtId="0" fontId="6" fillId="0" borderId="29" xfId="0" applyFont="1" applyBorder="1" applyAlignment="1">
      <alignment horizontal="center" vertical="center" textRotation="90" wrapText="1"/>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37" xfId="0" applyNumberFormat="1" applyFont="1" applyBorder="1" applyAlignment="1">
      <alignment horizontal="center"/>
    </xf>
    <xf numFmtId="0" fontId="6" fillId="0" borderId="18" xfId="0" applyNumberFormat="1" applyFont="1" applyBorder="1" applyAlignment="1">
      <alignment horizontal="center"/>
    </xf>
    <xf numFmtId="0" fontId="6" fillId="0" borderId="38" xfId="0" applyNumberFormat="1" applyFont="1" applyBorder="1" applyAlignment="1">
      <alignment horizontal="center"/>
    </xf>
    <xf numFmtId="0" fontId="6" fillId="0" borderId="39" xfId="0" applyNumberFormat="1" applyFont="1" applyBorder="1" applyAlignment="1">
      <alignment horizontal="center"/>
    </xf>
    <xf numFmtId="0" fontId="6" fillId="0" borderId="15" xfId="0" applyNumberFormat="1" applyFont="1" applyBorder="1" applyAlignment="1">
      <alignment horizontal="center"/>
    </xf>
    <xf numFmtId="0" fontId="6" fillId="0" borderId="40" xfId="0" applyNumberFormat="1" applyFont="1" applyBorder="1" applyAlignment="1">
      <alignment horizontal="center"/>
    </xf>
    <xf numFmtId="0" fontId="6" fillId="0" borderId="41" xfId="0" applyNumberFormat="1" applyFont="1" applyBorder="1" applyAlignment="1">
      <alignment horizontal="center"/>
    </xf>
    <xf numFmtId="0" fontId="6" fillId="0" borderId="16" xfId="0" applyNumberFormat="1" applyFont="1" applyBorder="1" applyAlignment="1">
      <alignment horizontal="center"/>
    </xf>
    <xf numFmtId="0" fontId="6" fillId="0" borderId="42" xfId="0" applyNumberFormat="1" applyFont="1" applyBorder="1" applyAlignment="1">
      <alignment horizontal="center"/>
    </xf>
    <xf numFmtId="0" fontId="0" fillId="0" borderId="1" xfId="0" applyBorder="1" applyAlignment="1">
      <alignment/>
    </xf>
    <xf numFmtId="0" fontId="0" fillId="0" borderId="1" xfId="0" applyBorder="1" applyAlignment="1">
      <alignment horizontal="center"/>
    </xf>
    <xf numFmtId="0" fontId="0" fillId="0" borderId="43" xfId="0" applyBorder="1" applyAlignment="1">
      <alignment horizontal="center"/>
    </xf>
    <xf numFmtId="0" fontId="0" fillId="0" borderId="43" xfId="0" applyBorder="1" applyAlignment="1">
      <alignment/>
    </xf>
    <xf numFmtId="0" fontId="0" fillId="0" borderId="23" xfId="0" applyBorder="1" applyAlignment="1">
      <alignment horizontal="center"/>
    </xf>
    <xf numFmtId="0" fontId="0" fillId="0" borderId="1" xfId="0" applyBorder="1" applyAlignment="1" quotePrefix="1">
      <alignment horizontal="center"/>
    </xf>
    <xf numFmtId="0" fontId="0" fillId="0" borderId="0" xfId="0" applyBorder="1" applyAlignment="1">
      <alignment horizontal="center"/>
    </xf>
    <xf numFmtId="0" fontId="0" fillId="0" borderId="0" xfId="0" applyBorder="1" applyAlignment="1" quotePrefix="1">
      <alignment horizontal="center"/>
    </xf>
    <xf numFmtId="0" fontId="14" fillId="0" borderId="1" xfId="0" applyFont="1" applyBorder="1" applyAlignment="1" applyProtection="1">
      <alignment horizontal="left" vertical="center"/>
      <protection locked="0"/>
    </xf>
    <xf numFmtId="0" fontId="0" fillId="0" borderId="0" xfId="0" applyAlignment="1">
      <alignment horizontal="center"/>
    </xf>
    <xf numFmtId="0" fontId="0" fillId="0" borderId="0" xfId="0" applyAlignment="1">
      <alignment horizontal="left" vertical="center"/>
    </xf>
    <xf numFmtId="0" fontId="0" fillId="0" borderId="0" xfId="0" applyAlignment="1">
      <alignment vertical="center"/>
    </xf>
    <xf numFmtId="0" fontId="0" fillId="0" borderId="44" xfId="0" applyBorder="1" applyAlignment="1">
      <alignment/>
    </xf>
    <xf numFmtId="0" fontId="0" fillId="0" borderId="7" xfId="0" applyBorder="1" applyAlignment="1">
      <alignment/>
    </xf>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right" vertical="center"/>
    </xf>
    <xf numFmtId="0" fontId="2" fillId="0" borderId="5" xfId="0" applyFont="1" applyBorder="1" applyAlignment="1">
      <alignment vertical="center"/>
    </xf>
    <xf numFmtId="0" fontId="2" fillId="0" borderId="44" xfId="0" applyFont="1" applyBorder="1" applyAlignment="1">
      <alignment/>
    </xf>
    <xf numFmtId="0" fontId="0" fillId="0" borderId="5" xfId="0" applyBorder="1" applyAlignment="1">
      <alignment vertical="center"/>
    </xf>
    <xf numFmtId="0" fontId="0" fillId="0" borderId="45" xfId="0" applyBorder="1" applyAlignment="1">
      <alignment/>
    </xf>
    <xf numFmtId="0" fontId="2" fillId="0" borderId="1" xfId="0" applyFont="1" applyBorder="1" applyAlignment="1">
      <alignment horizontal="center" vertical="center"/>
    </xf>
    <xf numFmtId="0" fontId="0" fillId="0" borderId="46" xfId="0" applyBorder="1" applyAlignment="1">
      <alignment/>
    </xf>
    <xf numFmtId="0" fontId="0" fillId="0" borderId="19" xfId="0" applyBorder="1" applyAlignment="1">
      <alignment/>
    </xf>
    <xf numFmtId="0" fontId="2" fillId="0" borderId="47" xfId="0" applyFont="1" applyBorder="1" applyAlignment="1">
      <alignment/>
    </xf>
    <xf numFmtId="0" fontId="0" fillId="0" borderId="47" xfId="0" applyBorder="1" applyAlignment="1">
      <alignment/>
    </xf>
    <xf numFmtId="0" fontId="0" fillId="0" borderId="0" xfId="0" applyAlignment="1">
      <alignment horizontal="right"/>
    </xf>
    <xf numFmtId="0" fontId="0" fillId="0" borderId="0" xfId="0" applyBorder="1" applyAlignment="1">
      <alignment vertical="center"/>
    </xf>
    <xf numFmtId="0" fontId="2" fillId="0" borderId="46" xfId="0" applyFont="1" applyBorder="1" applyAlignment="1">
      <alignment horizontal="center" vertical="center"/>
    </xf>
    <xf numFmtId="0" fontId="2" fillId="0" borderId="5" xfId="0" applyFont="1" applyBorder="1" applyAlignment="1">
      <alignment horizontal="center" vertical="center"/>
    </xf>
    <xf numFmtId="0" fontId="2" fillId="0" borderId="44" xfId="0" applyFont="1" applyBorder="1" applyAlignment="1">
      <alignment horizontal="center" vertical="center"/>
    </xf>
    <xf numFmtId="0" fontId="2" fillId="0" borderId="7" xfId="0" applyFont="1" applyBorder="1" applyAlignment="1">
      <alignment horizontal="center" vertical="center"/>
    </xf>
    <xf numFmtId="0" fontId="0" fillId="0" borderId="5" xfId="0" applyBorder="1" applyAlignment="1">
      <alignment/>
    </xf>
    <xf numFmtId="0" fontId="16" fillId="2" borderId="23" xfId="0" applyFont="1" applyFill="1" applyBorder="1" applyAlignment="1" applyProtection="1">
      <alignment horizontal="center" vertical="center"/>
      <protection hidden="1"/>
    </xf>
    <xf numFmtId="0" fontId="16" fillId="0" borderId="0" xfId="0" applyFont="1" applyAlignment="1">
      <alignment horizontal="center" vertical="top"/>
    </xf>
    <xf numFmtId="0" fontId="16" fillId="0" borderId="0" xfId="0" applyFont="1" applyAlignment="1">
      <alignment/>
    </xf>
    <xf numFmtId="0" fontId="17" fillId="0" borderId="0" xfId="0" applyFont="1" applyBorder="1" applyAlignment="1">
      <alignment horizontal="left"/>
    </xf>
    <xf numFmtId="0" fontId="16" fillId="0" borderId="0" xfId="0" applyFont="1" applyBorder="1" applyAlignment="1">
      <alignment/>
    </xf>
    <xf numFmtId="0" fontId="18" fillId="0" borderId="0" xfId="0" applyFont="1" applyBorder="1" applyAlignment="1">
      <alignment horizontal="center"/>
    </xf>
    <xf numFmtId="9" fontId="16" fillId="0" borderId="0" xfId="19" applyFont="1" applyBorder="1" applyAlignment="1">
      <alignment/>
    </xf>
    <xf numFmtId="0" fontId="17" fillId="0" borderId="0" xfId="0" applyFont="1" applyBorder="1" applyAlignment="1" quotePrefix="1">
      <alignment horizontal="left"/>
    </xf>
    <xf numFmtId="0" fontId="16" fillId="0" borderId="0" xfId="0" applyFont="1" applyAlignment="1" applyProtection="1" quotePrefix="1">
      <alignment horizontal="left"/>
      <protection locked="0"/>
    </xf>
    <xf numFmtId="0" fontId="16" fillId="0" borderId="0" xfId="0" applyFont="1" applyAlignment="1" applyProtection="1">
      <alignment/>
      <protection locked="0"/>
    </xf>
    <xf numFmtId="0" fontId="16" fillId="0" borderId="0" xfId="0" applyFont="1" applyAlignment="1" quotePrefix="1">
      <alignment horizontal="left" vertical="center"/>
    </xf>
    <xf numFmtId="10" fontId="16" fillId="0" borderId="0" xfId="0" applyNumberFormat="1" applyFont="1" applyBorder="1" applyAlignment="1">
      <alignment vertical="center"/>
    </xf>
    <xf numFmtId="0" fontId="18" fillId="0" borderId="1" xfId="0" applyFont="1" applyBorder="1" applyAlignment="1" applyProtection="1">
      <alignment horizontal="center"/>
      <protection hidden="1"/>
    </xf>
    <xf numFmtId="0" fontId="16" fillId="0" borderId="0" xfId="0" applyFont="1" applyAlignment="1" applyProtection="1">
      <alignment/>
      <protection hidden="1"/>
    </xf>
    <xf numFmtId="0" fontId="17" fillId="0" borderId="46" xfId="0" applyFont="1" applyBorder="1" applyAlignment="1" applyProtection="1" quotePrefix="1">
      <alignment horizontal="left"/>
      <protection hidden="1"/>
    </xf>
    <xf numFmtId="0" fontId="16" fillId="0" borderId="46" xfId="0" applyFont="1" applyBorder="1" applyAlignment="1" applyProtection="1">
      <alignment/>
      <protection hidden="1"/>
    </xf>
    <xf numFmtId="18" fontId="16" fillId="0" borderId="0" xfId="0" applyNumberFormat="1" applyFont="1" applyAlignment="1" applyProtection="1">
      <alignment/>
      <protection locked="0"/>
    </xf>
    <xf numFmtId="0" fontId="19" fillId="0" borderId="20" xfId="0" applyFont="1" applyBorder="1" applyAlignment="1" applyProtection="1">
      <alignment horizontal="left"/>
      <protection hidden="1"/>
    </xf>
    <xf numFmtId="0" fontId="16" fillId="0" borderId="46" xfId="0" applyFont="1" applyBorder="1" applyAlignment="1">
      <alignment horizontal="center"/>
    </xf>
    <xf numFmtId="0" fontId="16" fillId="0" borderId="48" xfId="0" applyFont="1" applyBorder="1" applyAlignment="1" applyProtection="1">
      <alignment/>
      <protection hidden="1"/>
    </xf>
    <xf numFmtId="0" fontId="16" fillId="0" borderId="49" xfId="0" applyFont="1" applyBorder="1" applyAlignment="1" applyProtection="1">
      <alignment/>
      <protection hidden="1"/>
    </xf>
    <xf numFmtId="0" fontId="16" fillId="2" borderId="5" xfId="0" applyFont="1" applyFill="1" applyBorder="1" applyAlignment="1" applyProtection="1">
      <alignment horizontal="center" vertical="center"/>
      <protection hidden="1"/>
    </xf>
    <xf numFmtId="0" fontId="16" fillId="2" borderId="50" xfId="0" applyFont="1" applyFill="1" applyBorder="1" applyAlignment="1" applyProtection="1">
      <alignment horizontal="center" vertical="center"/>
      <protection hidden="1"/>
    </xf>
    <xf numFmtId="0" fontId="16" fillId="2" borderId="49" xfId="0" applyFont="1" applyFill="1" applyBorder="1" applyAlignment="1" applyProtection="1">
      <alignment horizontal="center" vertical="center"/>
      <protection hidden="1"/>
    </xf>
    <xf numFmtId="0" fontId="16" fillId="3" borderId="50" xfId="0" applyFont="1" applyFill="1" applyBorder="1" applyAlignment="1" applyProtection="1">
      <alignment horizontal="center" vertical="center"/>
      <protection hidden="1"/>
    </xf>
    <xf numFmtId="0" fontId="16" fillId="4" borderId="48" xfId="0" applyFont="1" applyFill="1" applyBorder="1" applyAlignment="1" applyProtection="1">
      <alignment horizontal="center" vertical="center"/>
      <protection hidden="1"/>
    </xf>
    <xf numFmtId="0" fontId="16" fillId="4" borderId="51" xfId="0" applyFont="1" applyFill="1" applyBorder="1" applyAlignment="1" applyProtection="1">
      <alignment horizontal="center" vertical="center"/>
      <protection hidden="1"/>
    </xf>
    <xf numFmtId="0" fontId="16" fillId="2" borderId="48" xfId="0" applyFont="1" applyFill="1" applyBorder="1" applyAlignment="1" applyProtection="1">
      <alignment horizontal="center" vertical="center"/>
      <protection hidden="1"/>
    </xf>
    <xf numFmtId="0" fontId="16" fillId="2" borderId="51" xfId="0" applyFont="1" applyFill="1" applyBorder="1" applyAlignment="1" applyProtection="1">
      <alignment horizontal="center" vertical="center"/>
      <protection hidden="1"/>
    </xf>
    <xf numFmtId="0" fontId="18" fillId="0" borderId="0" xfId="0" applyFont="1" applyFill="1" applyBorder="1" applyAlignment="1" applyProtection="1">
      <alignment horizontal="center" vertical="center" textRotation="90"/>
      <protection locked="0"/>
    </xf>
    <xf numFmtId="0" fontId="16" fillId="0" borderId="20" xfId="0" applyFont="1" applyBorder="1" applyAlignment="1" applyProtection="1">
      <alignment/>
      <protection hidden="1"/>
    </xf>
    <xf numFmtId="0" fontId="16" fillId="0" borderId="19" xfId="0" applyFont="1" applyBorder="1" applyAlignment="1" applyProtection="1">
      <alignment horizontal="right"/>
      <protection hidden="1"/>
    </xf>
    <xf numFmtId="0" fontId="16" fillId="0" borderId="23" xfId="0" applyFont="1" applyBorder="1" applyAlignment="1" applyProtection="1">
      <alignment horizontal="center" vertical="center"/>
      <protection hidden="1"/>
    </xf>
    <xf numFmtId="0" fontId="16" fillId="2" borderId="23" xfId="0" applyFont="1" applyFill="1" applyBorder="1" applyAlignment="1" applyProtection="1">
      <alignment horizontal="center" vertical="top"/>
      <protection hidden="1"/>
    </xf>
    <xf numFmtId="0" fontId="16" fillId="2" borderId="20" xfId="0" applyFont="1" applyFill="1" applyBorder="1" applyAlignment="1" applyProtection="1">
      <alignment horizontal="center" vertical="top"/>
      <protection hidden="1"/>
    </xf>
    <xf numFmtId="0" fontId="16" fillId="2" borderId="52" xfId="0" applyFont="1" applyFill="1" applyBorder="1" applyAlignment="1" applyProtection="1">
      <alignment horizontal="center" vertical="top"/>
      <protection hidden="1"/>
    </xf>
    <xf numFmtId="0" fontId="16" fillId="3" borderId="23" xfId="0" applyFont="1" applyFill="1" applyBorder="1" applyAlignment="1" applyProtection="1">
      <alignment horizontal="center" vertical="top"/>
      <protection hidden="1"/>
    </xf>
    <xf numFmtId="0" fontId="16" fillId="3" borderId="52" xfId="0" applyFont="1" applyFill="1" applyBorder="1" applyAlignment="1" applyProtection="1">
      <alignment horizontal="center" vertical="top"/>
      <protection hidden="1"/>
    </xf>
    <xf numFmtId="0" fontId="16" fillId="4" borderId="20" xfId="0" applyFont="1" applyFill="1" applyBorder="1" applyAlignment="1" applyProtection="1">
      <alignment horizontal="center" vertical="center"/>
      <protection hidden="1"/>
    </xf>
    <xf numFmtId="0" fontId="16" fillId="4" borderId="23" xfId="0" applyFont="1" applyFill="1" applyBorder="1" applyAlignment="1" applyProtection="1">
      <alignment horizontal="center" vertical="center"/>
      <protection hidden="1"/>
    </xf>
    <xf numFmtId="0" fontId="16" fillId="2" borderId="20" xfId="0" applyFont="1" applyFill="1" applyBorder="1" applyAlignment="1" applyProtection="1">
      <alignment horizontal="center" vertical="center"/>
      <protection hidden="1"/>
    </xf>
    <xf numFmtId="0" fontId="16" fillId="2" borderId="19" xfId="0" applyFont="1" applyFill="1" applyBorder="1" applyAlignment="1" applyProtection="1">
      <alignment horizontal="center" vertical="center"/>
      <protection hidden="1"/>
    </xf>
    <xf numFmtId="0" fontId="20" fillId="0" borderId="23" xfId="0" applyFont="1" applyBorder="1" applyAlignment="1" applyProtection="1">
      <alignment horizontal="center" vertical="center" textRotation="90"/>
      <protection hidden="1"/>
    </xf>
    <xf numFmtId="0" fontId="20" fillId="0" borderId="1" xfId="0" applyFont="1" applyBorder="1" applyAlignment="1" applyProtection="1">
      <alignment horizontal="center" vertical="center" textRotation="90"/>
      <protection hidden="1"/>
    </xf>
    <xf numFmtId="0" fontId="20" fillId="0" borderId="1" xfId="0" applyFont="1" applyBorder="1" applyAlignment="1" applyProtection="1" quotePrefix="1">
      <alignment horizontal="center" vertical="center" textRotation="90"/>
      <protection hidden="1"/>
    </xf>
    <xf numFmtId="0" fontId="20" fillId="2" borderId="1" xfId="0" applyFont="1" applyFill="1" applyBorder="1" applyAlignment="1" applyProtection="1">
      <alignment horizontal="center" vertical="center" textRotation="90"/>
      <protection hidden="1"/>
    </xf>
    <xf numFmtId="0" fontId="20" fillId="3" borderId="1" xfId="0" applyFont="1" applyFill="1" applyBorder="1" applyAlignment="1" applyProtection="1">
      <alignment horizontal="center" vertical="center" textRotation="90"/>
      <protection hidden="1"/>
    </xf>
    <xf numFmtId="0" fontId="20" fillId="4" borderId="23" xfId="0" applyFont="1" applyFill="1" applyBorder="1" applyAlignment="1" applyProtection="1">
      <alignment horizontal="center" vertical="center" textRotation="90"/>
      <protection hidden="1"/>
    </xf>
    <xf numFmtId="0" fontId="20" fillId="3" borderId="23" xfId="0" applyFont="1" applyFill="1" applyBorder="1" applyAlignment="1" applyProtection="1">
      <alignment horizontal="center" vertical="center" textRotation="90"/>
      <protection hidden="1"/>
    </xf>
    <xf numFmtId="0" fontId="20" fillId="3" borderId="23" xfId="0" applyFont="1" applyFill="1" applyBorder="1" applyAlignment="1" applyProtection="1" quotePrefix="1">
      <alignment horizontal="center" vertical="center" textRotation="90" wrapText="1"/>
      <protection hidden="1"/>
    </xf>
    <xf numFmtId="0" fontId="20" fillId="4" borderId="1" xfId="0" applyFont="1" applyFill="1" applyBorder="1" applyAlignment="1" applyProtection="1">
      <alignment horizontal="center" vertical="center" textRotation="90" wrapText="1"/>
      <protection hidden="1"/>
    </xf>
    <xf numFmtId="0" fontId="20" fillId="0" borderId="46" xfId="0" applyFont="1" applyBorder="1" applyAlignment="1" applyProtection="1">
      <alignment horizontal="center" vertical="center" textRotation="90"/>
      <protection hidden="1"/>
    </xf>
    <xf numFmtId="0" fontId="20" fillId="0" borderId="0" xfId="0" applyFont="1" applyBorder="1" applyAlignment="1">
      <alignment/>
    </xf>
    <xf numFmtId="0" fontId="18" fillId="0" borderId="23" xfId="0" applyFont="1" applyFill="1" applyBorder="1" applyAlignment="1" applyProtection="1">
      <alignment horizontal="center" vertical="center" textRotation="90"/>
      <protection locked="0"/>
    </xf>
    <xf numFmtId="14" fontId="18" fillId="0" borderId="1" xfId="0" applyNumberFormat="1"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2" borderId="1" xfId="0" applyFont="1" applyFill="1" applyBorder="1" applyAlignment="1" applyProtection="1">
      <alignment horizontal="center" vertical="center"/>
      <protection hidden="1"/>
    </xf>
    <xf numFmtId="0" fontId="16" fillId="2" borderId="1" xfId="0" applyFont="1" applyFill="1" applyBorder="1" applyAlignment="1" applyProtection="1" quotePrefix="1">
      <alignment horizontal="center" vertical="center"/>
      <protection locked="0"/>
    </xf>
    <xf numFmtId="0" fontId="16" fillId="4" borderId="1" xfId="0" applyFont="1" applyFill="1" applyBorder="1" applyAlignment="1" applyProtection="1">
      <alignment horizontal="center" vertical="center"/>
      <protection locked="0"/>
    </xf>
    <xf numFmtId="0" fontId="16" fillId="4" borderId="1" xfId="0" applyFont="1" applyFill="1" applyBorder="1" applyAlignment="1" applyProtection="1" quotePrefix="1">
      <alignment horizontal="center" vertical="center"/>
      <protection locked="0"/>
    </xf>
    <xf numFmtId="0" fontId="16" fillId="2" borderId="1" xfId="0" applyFont="1" applyFill="1" applyBorder="1" applyAlignment="1" applyProtection="1">
      <alignment horizontal="center" vertical="center"/>
      <protection locked="0"/>
    </xf>
    <xf numFmtId="0" fontId="16" fillId="0" borderId="1" xfId="0" applyFont="1" applyBorder="1" applyAlignment="1" applyProtection="1">
      <alignment horizontal="center" vertical="center"/>
      <protection hidden="1"/>
    </xf>
    <xf numFmtId="0" fontId="20" fillId="0" borderId="0" xfId="0" applyFont="1" applyAlignment="1">
      <alignment/>
    </xf>
    <xf numFmtId="0" fontId="20" fillId="2" borderId="1" xfId="0" applyFont="1" applyFill="1" applyBorder="1" applyAlignment="1" applyProtection="1">
      <alignment horizontal="center"/>
      <protection locked="0"/>
    </xf>
    <xf numFmtId="1" fontId="18" fillId="0" borderId="1" xfId="0" applyNumberFormat="1" applyFont="1" applyFill="1" applyBorder="1" applyAlignment="1" applyProtection="1">
      <alignment horizontal="center"/>
      <protection locked="0"/>
    </xf>
    <xf numFmtId="0" fontId="20" fillId="2" borderId="1" xfId="0" applyFont="1" applyFill="1" applyBorder="1" applyAlignment="1" applyProtection="1" quotePrefix="1">
      <alignment horizontal="center"/>
      <protection locked="0"/>
    </xf>
    <xf numFmtId="0" fontId="16" fillId="0" borderId="0" xfId="0" applyFont="1" applyFill="1" applyBorder="1" applyAlignment="1" applyProtection="1">
      <alignment horizontal="center"/>
      <protection locked="0"/>
    </xf>
    <xf numFmtId="181" fontId="18" fillId="0" borderId="1" xfId="0" applyNumberFormat="1" applyFont="1" applyFill="1" applyBorder="1" applyAlignment="1" applyProtection="1">
      <alignment horizontal="center"/>
      <protection locked="0"/>
    </xf>
    <xf numFmtId="181" fontId="18" fillId="0" borderId="1" xfId="0" applyNumberFormat="1" applyFont="1" applyFill="1" applyBorder="1" applyAlignment="1" applyProtection="1" quotePrefix="1">
      <alignment horizontal="center"/>
      <protection locked="0"/>
    </xf>
    <xf numFmtId="0" fontId="16" fillId="2" borderId="23" xfId="0" applyFont="1" applyFill="1" applyBorder="1" applyAlignment="1" applyProtection="1" quotePrefix="1">
      <alignment horizontal="center" vertical="center"/>
      <protection locked="0"/>
    </xf>
    <xf numFmtId="0" fontId="16" fillId="5" borderId="50" xfId="0" applyFont="1" applyFill="1" applyBorder="1" applyAlignment="1">
      <alignment horizontal="center" vertical="center"/>
    </xf>
    <xf numFmtId="0" fontId="16" fillId="5" borderId="49" xfId="0" applyFont="1" applyFill="1" applyBorder="1" applyAlignment="1">
      <alignment horizontal="center" vertical="center"/>
    </xf>
    <xf numFmtId="0" fontId="16" fillId="0" borderId="0" xfId="0" applyFont="1" applyBorder="1" applyAlignment="1" applyProtection="1">
      <alignment/>
      <protection locked="0"/>
    </xf>
    <xf numFmtId="181" fontId="18" fillId="0" borderId="0" xfId="0" applyNumberFormat="1" applyFont="1" applyFill="1" applyBorder="1" applyAlignment="1" applyProtection="1">
      <alignment horizontal="center"/>
      <protection locked="0"/>
    </xf>
    <xf numFmtId="0" fontId="16" fillId="0" borderId="5" xfId="0" applyFont="1" applyBorder="1" applyAlignment="1" applyProtection="1">
      <alignment horizontal="center" vertical="center"/>
      <protection hidden="1"/>
    </xf>
    <xf numFmtId="0" fontId="16" fillId="5" borderId="52" xfId="0" applyFont="1" applyFill="1" applyBorder="1" applyAlignment="1" applyProtection="1">
      <alignment horizontal="center" vertical="center"/>
      <protection hidden="1"/>
    </xf>
    <xf numFmtId="0" fontId="16" fillId="5" borderId="0" xfId="0" applyFont="1" applyFill="1" applyAlignment="1">
      <alignment horizontal="center" vertical="center"/>
    </xf>
    <xf numFmtId="0" fontId="16" fillId="5" borderId="45" xfId="0" applyFont="1" applyFill="1" applyBorder="1" applyAlignment="1">
      <alignment horizontal="center" vertical="center"/>
    </xf>
    <xf numFmtId="10" fontId="16" fillId="0" borderId="1" xfId="19" applyNumberFormat="1" applyFont="1" applyBorder="1" applyAlignment="1" applyProtection="1">
      <alignment horizontal="center" vertical="center"/>
      <protection hidden="1"/>
    </xf>
    <xf numFmtId="0" fontId="16" fillId="5" borderId="46" xfId="0" applyFont="1" applyFill="1" applyBorder="1" applyAlignment="1">
      <alignment horizontal="center" vertical="center"/>
    </xf>
    <xf numFmtId="0" fontId="16" fillId="5" borderId="19" xfId="0" applyFont="1" applyFill="1" applyBorder="1" applyAlignment="1">
      <alignment horizontal="center" vertical="center"/>
    </xf>
    <xf numFmtId="10" fontId="16" fillId="2" borderId="1" xfId="19" applyNumberFormat="1" applyFont="1" applyFill="1" applyBorder="1" applyAlignment="1" applyProtection="1">
      <alignment horizontal="center" vertical="center"/>
      <protection hidden="1"/>
    </xf>
    <xf numFmtId="0" fontId="16" fillId="2" borderId="1" xfId="19" applyNumberFormat="1" applyFont="1" applyFill="1" applyBorder="1" applyAlignment="1" applyProtection="1">
      <alignment horizontal="center" vertical="center"/>
      <protection hidden="1"/>
    </xf>
    <xf numFmtId="10" fontId="16" fillId="4" borderId="1" xfId="19" applyNumberFormat="1" applyFont="1" applyFill="1" applyBorder="1" applyAlignment="1" applyProtection="1">
      <alignment horizontal="center" vertical="center"/>
      <protection hidden="1"/>
    </xf>
    <xf numFmtId="0" fontId="16" fillId="4" borderId="1" xfId="19" applyNumberFormat="1" applyFont="1" applyFill="1" applyBorder="1" applyAlignment="1" applyProtection="1">
      <alignment horizontal="center" vertical="center"/>
      <protection hidden="1"/>
    </xf>
    <xf numFmtId="0" fontId="16" fillId="0" borderId="0" xfId="0" applyFont="1" applyAlignment="1">
      <alignment/>
    </xf>
    <xf numFmtId="0" fontId="16" fillId="2" borderId="5" xfId="0" applyFont="1" applyFill="1" applyBorder="1" applyAlignment="1" applyProtection="1">
      <alignment horizontal="center" vertical="center"/>
      <protection locked="0"/>
    </xf>
    <xf numFmtId="0" fontId="16" fillId="4" borderId="5" xfId="0" applyFont="1" applyFill="1" applyBorder="1" applyAlignment="1" applyProtection="1">
      <alignment horizontal="center" vertical="center"/>
      <protection locked="0"/>
    </xf>
    <xf numFmtId="9" fontId="16" fillId="2" borderId="1" xfId="19" applyNumberFormat="1" applyFont="1" applyFill="1" applyBorder="1" applyAlignment="1" applyProtection="1">
      <alignment horizontal="center" vertical="center"/>
      <protection hidden="1"/>
    </xf>
    <xf numFmtId="0" fontId="21" fillId="0" borderId="1" xfId="0" applyFont="1" applyBorder="1" applyAlignment="1" applyProtection="1">
      <alignment horizontal="center" vertical="center"/>
      <protection locked="0"/>
    </xf>
    <xf numFmtId="0" fontId="16" fillId="3" borderId="44" xfId="0" applyFont="1" applyFill="1" applyBorder="1" applyAlignment="1" applyProtection="1">
      <alignment horizontal="center" vertical="center"/>
      <protection hidden="1"/>
    </xf>
    <xf numFmtId="9" fontId="16" fillId="4" borderId="1" xfId="19" applyNumberFormat="1" applyFont="1" applyFill="1" applyBorder="1" applyAlignment="1" applyProtection="1">
      <alignment horizontal="center" vertical="center"/>
      <protection hidden="1"/>
    </xf>
    <xf numFmtId="0" fontId="16" fillId="0" borderId="1" xfId="0" applyFont="1" applyBorder="1" applyAlignment="1" applyProtection="1" quotePrefix="1">
      <alignment horizontal="center" vertical="center"/>
      <protection hidden="1"/>
    </xf>
    <xf numFmtId="0" fontId="16" fillId="3" borderId="5" xfId="0" applyFont="1" applyFill="1" applyBorder="1" applyAlignment="1" applyProtection="1">
      <alignment horizontal="center" vertical="center"/>
      <protection hidden="1"/>
    </xf>
    <xf numFmtId="0" fontId="16" fillId="0" borderId="46" xfId="0" applyFont="1" applyBorder="1" applyAlignment="1" applyProtection="1" quotePrefix="1">
      <alignment horizontal="center" vertical="center"/>
      <protection hidden="1"/>
    </xf>
    <xf numFmtId="10" fontId="16" fillId="2" borderId="5" xfId="19" applyNumberFormat="1" applyFont="1" applyFill="1" applyBorder="1" applyAlignment="1" applyProtection="1">
      <alignment horizontal="center" vertical="center"/>
      <protection hidden="1"/>
    </xf>
    <xf numFmtId="9" fontId="16" fillId="4" borderId="5" xfId="19" applyNumberFormat="1" applyFont="1" applyFill="1" applyBorder="1" applyAlignment="1" applyProtection="1">
      <alignment horizontal="center" vertical="center"/>
      <protection hidden="1"/>
    </xf>
    <xf numFmtId="10" fontId="16" fillId="4" borderId="52" xfId="19" applyNumberFormat="1" applyFont="1" applyFill="1" applyBorder="1" applyAlignment="1" applyProtection="1">
      <alignment horizontal="center" vertical="center"/>
      <protection hidden="1"/>
    </xf>
    <xf numFmtId="0" fontId="19" fillId="0" borderId="0" xfId="0" applyFont="1" applyBorder="1" applyAlignment="1" applyProtection="1">
      <alignment horizontal="left"/>
      <protection hidden="1"/>
    </xf>
    <xf numFmtId="0" fontId="16" fillId="0" borderId="0" xfId="0" applyFont="1" applyBorder="1" applyAlignment="1" applyProtection="1">
      <alignment/>
      <protection hidden="1"/>
    </xf>
    <xf numFmtId="10" fontId="16" fillId="0" borderId="23" xfId="19" applyNumberFormat="1" applyFont="1" applyBorder="1" applyAlignment="1" applyProtection="1">
      <alignment horizontal="center" vertical="center"/>
      <protection hidden="1"/>
    </xf>
    <xf numFmtId="0" fontId="16" fillId="0" borderId="1" xfId="0" applyFont="1" applyFill="1" applyBorder="1" applyAlignment="1" applyProtection="1">
      <alignment horizontal="center" vertical="center"/>
      <protection hidden="1"/>
    </xf>
    <xf numFmtId="0" fontId="16" fillId="4" borderId="44" xfId="0" applyFont="1" applyFill="1" applyBorder="1" applyAlignment="1" applyProtection="1">
      <alignment horizontal="center" vertical="center"/>
      <protection hidden="1"/>
    </xf>
    <xf numFmtId="0" fontId="23" fillId="0" borderId="53" xfId="0" applyFont="1" applyBorder="1" applyAlignment="1">
      <alignment horizontal="center"/>
    </xf>
    <xf numFmtId="0" fontId="16" fillId="0" borderId="5" xfId="0" applyFont="1" applyFill="1" applyBorder="1" applyAlignment="1" applyProtection="1">
      <alignment horizontal="center" vertical="center"/>
      <protection hidden="1"/>
    </xf>
    <xf numFmtId="0" fontId="16" fillId="4" borderId="1" xfId="0" applyFont="1" applyFill="1" applyBorder="1" applyAlignment="1" applyProtection="1">
      <alignment horizontal="center" vertical="center"/>
      <protection hidden="1"/>
    </xf>
    <xf numFmtId="0" fontId="16" fillId="5" borderId="51" xfId="0" applyFont="1" applyFill="1" applyBorder="1" applyAlignment="1" applyProtection="1">
      <alignment horizontal="center" vertical="center"/>
      <protection hidden="1"/>
    </xf>
    <xf numFmtId="0" fontId="16" fillId="4" borderId="5" xfId="0" applyFont="1" applyFill="1" applyBorder="1" applyAlignment="1" applyProtection="1">
      <alignment horizontal="center" vertical="center"/>
      <protection hidden="1"/>
    </xf>
    <xf numFmtId="0" fontId="16" fillId="3" borderId="1" xfId="0" applyFont="1" applyFill="1" applyBorder="1" applyAlignment="1" applyProtection="1">
      <alignment horizontal="center" vertical="center"/>
      <protection hidden="1"/>
    </xf>
    <xf numFmtId="10" fontId="16" fillId="0" borderId="1" xfId="19" applyNumberFormat="1" applyFont="1" applyFill="1" applyBorder="1" applyAlignment="1" applyProtection="1">
      <alignment horizontal="center" vertical="center"/>
      <protection hidden="1"/>
    </xf>
    <xf numFmtId="10" fontId="16" fillId="3" borderId="5" xfId="19" applyNumberFormat="1" applyFont="1" applyFill="1" applyBorder="1" applyAlignment="1" applyProtection="1">
      <alignment horizontal="center" vertical="center"/>
      <protection hidden="1"/>
    </xf>
    <xf numFmtId="10" fontId="16" fillId="4" borderId="5" xfId="19" applyNumberFormat="1" applyFont="1" applyFill="1" applyBorder="1" applyAlignment="1" applyProtection="1">
      <alignment horizontal="center" vertical="center"/>
      <protection hidden="1"/>
    </xf>
    <xf numFmtId="10" fontId="16" fillId="3" borderId="1" xfId="19" applyNumberFormat="1" applyFont="1" applyFill="1" applyBorder="1" applyAlignment="1" applyProtection="1">
      <alignment horizontal="center" vertical="center"/>
      <protection hidden="1"/>
    </xf>
    <xf numFmtId="0" fontId="16" fillId="0" borderId="44" xfId="0" applyFont="1" applyBorder="1" applyAlignment="1" applyProtection="1">
      <alignment horizontal="center" vertical="center"/>
      <protection hidden="1"/>
    </xf>
    <xf numFmtId="0" fontId="16" fillId="0" borderId="1" xfId="0" applyFont="1" applyBorder="1" applyAlignment="1">
      <alignment horizontal="center" vertical="center"/>
    </xf>
    <xf numFmtId="0" fontId="16" fillId="0" borderId="5" xfId="0" applyFont="1" applyBorder="1" applyAlignment="1">
      <alignment horizontal="center" vertical="center"/>
    </xf>
    <xf numFmtId="0" fontId="16" fillId="0" borderId="23" xfId="0" applyFont="1" applyBorder="1" applyAlignment="1">
      <alignment horizontal="center" vertical="center"/>
    </xf>
    <xf numFmtId="0" fontId="16" fillId="0" borderId="1" xfId="0" applyFont="1" applyBorder="1" applyAlignment="1" quotePrefix="1">
      <alignment horizontal="center" vertical="center"/>
    </xf>
    <xf numFmtId="0" fontId="16" fillId="0" borderId="1" xfId="0" applyFont="1" applyBorder="1" applyAlignment="1" applyProtection="1">
      <alignment horizontal="left" vertical="center"/>
      <protection locked="0"/>
    </xf>
    <xf numFmtId="0" fontId="16" fillId="0" borderId="23" xfId="0" applyFont="1" applyBorder="1" applyAlignment="1" applyProtection="1">
      <alignment horizontal="left" vertical="center"/>
      <protection locked="0"/>
    </xf>
    <xf numFmtId="0" fontId="16" fillId="0" borderId="5" xfId="0" applyFont="1" applyBorder="1" applyAlignment="1" applyProtection="1">
      <alignment/>
      <protection hidden="1"/>
    </xf>
    <xf numFmtId="0" fontId="16" fillId="0" borderId="44" xfId="0" applyFont="1" applyBorder="1" applyAlignment="1" applyProtection="1" quotePrefix="1">
      <alignment horizontal="left"/>
      <protection hidden="1"/>
    </xf>
    <xf numFmtId="0" fontId="16" fillId="0" borderId="46" xfId="0" applyFont="1" applyBorder="1" applyAlignment="1" applyProtection="1">
      <alignment horizontal="left" vertical="center"/>
      <protection locked="0"/>
    </xf>
    <xf numFmtId="0" fontId="3" fillId="0" borderId="0" xfId="0" applyFont="1" applyAlignment="1">
      <alignment/>
    </xf>
    <xf numFmtId="0" fontId="3" fillId="0" borderId="0" xfId="0" applyFont="1" applyAlignment="1">
      <alignment/>
    </xf>
    <xf numFmtId="0" fontId="3" fillId="0" borderId="0" xfId="0" applyFont="1" applyBorder="1" applyAlignment="1">
      <alignment/>
    </xf>
    <xf numFmtId="0" fontId="3" fillId="0" borderId="0" xfId="0" applyFont="1" applyAlignment="1">
      <alignment horizontal="center"/>
    </xf>
    <xf numFmtId="0" fontId="3" fillId="0" borderId="0" xfId="0" applyFont="1" applyAlignment="1">
      <alignment horizontal="left"/>
    </xf>
    <xf numFmtId="0" fontId="3" fillId="0" borderId="0" xfId="0" applyFont="1" applyAlignment="1" quotePrefix="1">
      <alignment horizontal="left"/>
    </xf>
    <xf numFmtId="0" fontId="3" fillId="0" borderId="0" xfId="0" applyFont="1" applyAlignment="1" quotePrefix="1">
      <alignment horizontal="right"/>
    </xf>
    <xf numFmtId="0" fontId="22" fillId="0" borderId="0" xfId="0" applyFont="1" applyAlignment="1">
      <alignment/>
    </xf>
    <xf numFmtId="0" fontId="3" fillId="0" borderId="54" xfId="0" applyFont="1" applyBorder="1" applyAlignment="1">
      <alignment/>
    </xf>
    <xf numFmtId="0" fontId="3" fillId="0" borderId="44" xfId="0" applyFont="1" applyBorder="1" applyAlignment="1">
      <alignment/>
    </xf>
    <xf numFmtId="0" fontId="3" fillId="0" borderId="44"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quotePrefix="1">
      <alignment horizontal="center" vertical="center"/>
    </xf>
    <xf numFmtId="0" fontId="23" fillId="0" borderId="55" xfId="0" applyFont="1" applyBorder="1" applyAlignment="1">
      <alignment/>
    </xf>
    <xf numFmtId="0" fontId="3" fillId="0" borderId="50" xfId="0" applyFont="1" applyBorder="1" applyAlignment="1">
      <alignment/>
    </xf>
    <xf numFmtId="0" fontId="3" fillId="0" borderId="50" xfId="0" applyFont="1" applyBorder="1" applyAlignment="1">
      <alignment horizontal="center" vertical="center"/>
    </xf>
    <xf numFmtId="0" fontId="3" fillId="0" borderId="49" xfId="0" applyFont="1" applyBorder="1" applyAlignment="1">
      <alignment horizontal="center" vertical="center"/>
    </xf>
    <xf numFmtId="0" fontId="3" fillId="1" borderId="5" xfId="0" applyFont="1" applyFill="1" applyBorder="1" applyAlignment="1">
      <alignment horizontal="center" vertical="center"/>
    </xf>
    <xf numFmtId="0" fontId="3" fillId="1" borderId="7" xfId="0" applyFont="1" applyFill="1" applyBorder="1" applyAlignment="1">
      <alignment horizontal="center" vertical="center"/>
    </xf>
    <xf numFmtId="0" fontId="3" fillId="1" borderId="44" xfId="0" applyFont="1" applyFill="1" applyBorder="1" applyAlignment="1">
      <alignment horizontal="center" vertical="center"/>
    </xf>
    <xf numFmtId="0" fontId="3" fillId="0" borderId="56" xfId="0" applyFont="1" applyBorder="1" applyAlignment="1">
      <alignment horizontal="left"/>
    </xf>
    <xf numFmtId="0" fontId="3" fillId="0" borderId="46" xfId="0" applyFont="1" applyBorder="1" applyAlignment="1">
      <alignment/>
    </xf>
    <xf numFmtId="0" fontId="3" fillId="0" borderId="19" xfId="0" applyFont="1" applyBorder="1" applyAlignment="1">
      <alignment/>
    </xf>
    <xf numFmtId="0" fontId="3" fillId="0" borderId="5" xfId="0" applyFont="1" applyBorder="1" applyAlignment="1">
      <alignment horizontal="right"/>
    </xf>
    <xf numFmtId="0" fontId="3" fillId="0" borderId="7" xfId="0" applyFont="1" applyBorder="1" applyAlignment="1">
      <alignment horizontal="center"/>
    </xf>
    <xf numFmtId="0" fontId="3" fillId="0" borderId="7" xfId="0" applyFont="1" applyBorder="1" applyAlignment="1">
      <alignment/>
    </xf>
    <xf numFmtId="0" fontId="3" fillId="0" borderId="0" xfId="0" applyFont="1" applyBorder="1" applyAlignment="1">
      <alignment horizontal="center"/>
    </xf>
    <xf numFmtId="0" fontId="3" fillId="0" borderId="54" xfId="0" applyFont="1" applyBorder="1" applyAlignment="1">
      <alignment horizontal="left"/>
    </xf>
    <xf numFmtId="0" fontId="3" fillId="0" borderId="54" xfId="0" applyFont="1" applyBorder="1" applyAlignment="1" quotePrefix="1">
      <alignment horizontal="left"/>
    </xf>
    <xf numFmtId="0" fontId="3" fillId="0" borderId="55" xfId="0" applyFont="1" applyBorder="1" applyAlignment="1">
      <alignment horizontal="left"/>
    </xf>
    <xf numFmtId="0" fontId="3" fillId="0" borderId="49" xfId="0" applyFont="1" applyBorder="1" applyAlignment="1">
      <alignment/>
    </xf>
    <xf numFmtId="0" fontId="3" fillId="0" borderId="57" xfId="0" applyFont="1" applyBorder="1" applyAlignment="1">
      <alignment horizontal="right"/>
    </xf>
    <xf numFmtId="0" fontId="3" fillId="0" borderId="45" xfId="0" applyFont="1" applyBorder="1" applyAlignment="1">
      <alignment horizontal="center"/>
    </xf>
    <xf numFmtId="0" fontId="3" fillId="0" borderId="45" xfId="0" applyFont="1" applyBorder="1" applyAlignment="1">
      <alignment/>
    </xf>
    <xf numFmtId="0" fontId="3" fillId="0" borderId="58" xfId="0" applyFont="1" applyBorder="1" applyAlignment="1">
      <alignment/>
    </xf>
    <xf numFmtId="0" fontId="23" fillId="0" borderId="59" xfId="0" applyFont="1" applyBorder="1" applyAlignment="1">
      <alignment horizontal="right" vertical="center"/>
    </xf>
    <xf numFmtId="0" fontId="23" fillId="0" borderId="60" xfId="0" applyFont="1" applyBorder="1" applyAlignment="1">
      <alignment horizontal="right" vertical="center"/>
    </xf>
    <xf numFmtId="0" fontId="23" fillId="0" borderId="61" xfId="0" applyFont="1" applyBorder="1" applyAlignment="1">
      <alignment horizontal="right" vertical="center"/>
    </xf>
    <xf numFmtId="0" fontId="23" fillId="0" borderId="60" xfId="0" applyFont="1" applyBorder="1" applyAlignment="1">
      <alignment horizontal="center" vertical="center"/>
    </xf>
    <xf numFmtId="0" fontId="3" fillId="0" borderId="0" xfId="0" applyFont="1" applyBorder="1" applyAlignment="1">
      <alignment horizontal="center" vertical="center"/>
    </xf>
    <xf numFmtId="0" fontId="23" fillId="0" borderId="62" xfId="0" applyFont="1" applyBorder="1" applyAlignment="1">
      <alignment/>
    </xf>
    <xf numFmtId="0" fontId="3" fillId="0" borderId="63" xfId="0" applyFont="1" applyBorder="1" applyAlignment="1">
      <alignment/>
    </xf>
    <xf numFmtId="0" fontId="3" fillId="0" borderId="63" xfId="0" applyFont="1" applyBorder="1" applyAlignment="1">
      <alignment horizontal="left" vertical="center"/>
    </xf>
    <xf numFmtId="0" fontId="3" fillId="0" borderId="64" xfId="0" applyFont="1" applyBorder="1" applyAlignment="1">
      <alignment/>
    </xf>
    <xf numFmtId="0" fontId="3" fillId="1" borderId="65" xfId="0" applyFont="1" applyFill="1" applyBorder="1" applyAlignment="1">
      <alignment horizontal="center" vertical="center"/>
    </xf>
    <xf numFmtId="0" fontId="3" fillId="1" borderId="66" xfId="0" applyFont="1" applyFill="1" applyBorder="1" applyAlignment="1">
      <alignment horizontal="center" vertical="center"/>
    </xf>
    <xf numFmtId="0" fontId="3" fillId="1" borderId="67" xfId="0" applyFont="1" applyFill="1" applyBorder="1" applyAlignment="1">
      <alignment horizontal="center" vertical="center"/>
    </xf>
    <xf numFmtId="0" fontId="3" fillId="0" borderId="56" xfId="0" applyFont="1" applyBorder="1" applyAlignment="1">
      <alignment horizontal="left" vertical="center"/>
    </xf>
    <xf numFmtId="0" fontId="3" fillId="0" borderId="46" xfId="0" applyFont="1" applyBorder="1" applyAlignment="1">
      <alignment horizontal="center"/>
    </xf>
    <xf numFmtId="0" fontId="3" fillId="0" borderId="46" xfId="0" applyFont="1" applyBorder="1" applyAlignment="1" quotePrefix="1">
      <alignment horizontal="left" vertical="center"/>
    </xf>
    <xf numFmtId="0" fontId="3" fillId="0" borderId="54" xfId="0" applyFont="1" applyBorder="1" applyAlignment="1" quotePrefix="1">
      <alignment horizontal="left" vertical="center"/>
    </xf>
    <xf numFmtId="0" fontId="3" fillId="0" borderId="44" xfId="0" applyFont="1" applyBorder="1" applyAlignment="1">
      <alignment horizontal="left" vertical="center"/>
    </xf>
    <xf numFmtId="0" fontId="3" fillId="0" borderId="55" xfId="0" applyFont="1" applyBorder="1" applyAlignment="1">
      <alignment horizontal="left" vertical="center"/>
    </xf>
    <xf numFmtId="0" fontId="3" fillId="0" borderId="50" xfId="0" applyFont="1" applyBorder="1" applyAlignment="1">
      <alignment horizontal="right" vertical="center"/>
    </xf>
    <xf numFmtId="0" fontId="3" fillId="0" borderId="48" xfId="0" applyFont="1" applyBorder="1" applyAlignment="1">
      <alignment horizontal="right"/>
    </xf>
    <xf numFmtId="0" fontId="3" fillId="0" borderId="49" xfId="0" applyFont="1" applyBorder="1" applyAlignment="1">
      <alignment horizontal="right" vertical="center"/>
    </xf>
    <xf numFmtId="0" fontId="3" fillId="0" borderId="49" xfId="0" applyFont="1" applyBorder="1" applyAlignment="1">
      <alignment horizontal="center"/>
    </xf>
    <xf numFmtId="0" fontId="23" fillId="0" borderId="61" xfId="0" applyFont="1" applyBorder="1" applyAlignment="1">
      <alignment horizontal="right"/>
    </xf>
    <xf numFmtId="0" fontId="3" fillId="0" borderId="60" xfId="0" applyFont="1" applyBorder="1" applyAlignment="1">
      <alignment horizontal="center" vertical="center"/>
    </xf>
    <xf numFmtId="0" fontId="3" fillId="0" borderId="46" xfId="0" applyFont="1" applyBorder="1" applyAlignment="1">
      <alignment horizontal="left" vertical="center"/>
    </xf>
    <xf numFmtId="0" fontId="3" fillId="0" borderId="20" xfId="0" applyFont="1" applyBorder="1" applyAlignment="1">
      <alignment horizontal="right"/>
    </xf>
    <xf numFmtId="0" fontId="3" fillId="0" borderId="19" xfId="0" applyFont="1" applyBorder="1" applyAlignment="1">
      <alignment horizontal="center"/>
    </xf>
    <xf numFmtId="0" fontId="3" fillId="0" borderId="54" xfId="0" applyFont="1" applyBorder="1" applyAlignment="1">
      <alignment horizontal="left" vertical="center"/>
    </xf>
    <xf numFmtId="0" fontId="3" fillId="0" borderId="44" xfId="0" applyFont="1" applyBorder="1" applyAlignment="1">
      <alignment horizontal="center"/>
    </xf>
    <xf numFmtId="0" fontId="3" fillId="0" borderId="50" xfId="0" applyFont="1" applyBorder="1" applyAlignment="1">
      <alignment horizontal="left" vertical="center"/>
    </xf>
    <xf numFmtId="0" fontId="3" fillId="0" borderId="60" xfId="0" applyFont="1" applyBorder="1" applyAlignment="1">
      <alignment horizontal="center"/>
    </xf>
    <xf numFmtId="0" fontId="3" fillId="0" borderId="56" xfId="0" applyFont="1" applyFill="1" applyBorder="1" applyAlignment="1" quotePrefix="1">
      <alignment horizontal="left" vertical="center"/>
    </xf>
    <xf numFmtId="0" fontId="3" fillId="0" borderId="46" xfId="0" applyFont="1" applyFill="1" applyBorder="1" applyAlignment="1" quotePrefix="1">
      <alignment horizontal="left" vertical="center"/>
    </xf>
    <xf numFmtId="0" fontId="3" fillId="0" borderId="46" xfId="0" applyFont="1" applyFill="1" applyBorder="1" applyAlignment="1">
      <alignment horizontal="left" vertical="center"/>
    </xf>
    <xf numFmtId="0" fontId="3" fillId="0" borderId="54" xfId="0" applyFont="1" applyFill="1" applyBorder="1" applyAlignment="1">
      <alignment horizontal="left" vertical="center"/>
    </xf>
    <xf numFmtId="0" fontId="3" fillId="0" borderId="44" xfId="0" applyFont="1" applyFill="1" applyBorder="1" applyAlignment="1">
      <alignment horizontal="left" vertical="center"/>
    </xf>
    <xf numFmtId="0" fontId="3" fillId="0" borderId="44" xfId="0" applyFont="1" applyFill="1" applyBorder="1" applyAlignment="1" quotePrefix="1">
      <alignment horizontal="left" vertical="center"/>
    </xf>
    <xf numFmtId="0" fontId="3" fillId="0" borderId="55" xfId="0" applyFont="1" applyBorder="1" applyAlignment="1" quotePrefix="1">
      <alignment horizontal="left"/>
    </xf>
    <xf numFmtId="0" fontId="3" fillId="0" borderId="50" xfId="0" applyFont="1" applyBorder="1" applyAlignment="1" quotePrefix="1">
      <alignment horizontal="left"/>
    </xf>
    <xf numFmtId="0" fontId="3" fillId="0" borderId="50" xfId="0" applyFont="1" applyBorder="1" applyAlignment="1">
      <alignment horizontal="left"/>
    </xf>
    <xf numFmtId="0" fontId="23" fillId="0" borderId="58" xfId="0" applyFont="1" applyBorder="1" applyAlignment="1">
      <alignment/>
    </xf>
    <xf numFmtId="0" fontId="23" fillId="0" borderId="59" xfId="0" applyFont="1" applyBorder="1" applyAlignment="1">
      <alignment/>
    </xf>
    <xf numFmtId="0" fontId="23" fillId="0" borderId="0" xfId="0" applyFont="1" applyBorder="1" applyAlignment="1" quotePrefix="1">
      <alignment horizontal="right" vertical="center"/>
    </xf>
    <xf numFmtId="0" fontId="23" fillId="0" borderId="0" xfId="0" applyFont="1" applyBorder="1" applyAlignment="1">
      <alignment horizontal="right" vertical="center"/>
    </xf>
    <xf numFmtId="0" fontId="23" fillId="0" borderId="68" xfId="0" applyFont="1" applyBorder="1" applyAlignment="1">
      <alignment horizontal="right" vertical="center"/>
    </xf>
    <xf numFmtId="10" fontId="23" fillId="0" borderId="0" xfId="0" applyNumberFormat="1" applyFont="1" applyBorder="1" applyAlignment="1">
      <alignment horizontal="right" vertical="center"/>
    </xf>
    <xf numFmtId="0" fontId="3" fillId="0" borderId="0" xfId="0" applyFont="1" applyBorder="1" applyAlignment="1" quotePrefix="1">
      <alignment horizontal="left"/>
    </xf>
    <xf numFmtId="1" fontId="23" fillId="0" borderId="0" xfId="0" applyNumberFormat="1" applyFont="1" applyBorder="1" applyAlignment="1">
      <alignment horizontal="center"/>
    </xf>
    <xf numFmtId="0" fontId="24" fillId="0" borderId="0" xfId="0" applyFont="1" applyBorder="1" applyAlignment="1">
      <alignment horizontal="left"/>
    </xf>
    <xf numFmtId="0" fontId="3" fillId="0" borderId="0" xfId="0" applyFont="1" applyBorder="1" applyAlignment="1">
      <alignment/>
    </xf>
    <xf numFmtId="0" fontId="3" fillId="0" borderId="0" xfId="0" applyFont="1" applyBorder="1" applyAlignment="1">
      <alignment horizontal="left"/>
    </xf>
    <xf numFmtId="0" fontId="23" fillId="0" borderId="0" xfId="0" applyFont="1" applyBorder="1" applyAlignment="1">
      <alignment/>
    </xf>
    <xf numFmtId="0" fontId="3" fillId="0" borderId="53" xfId="0" applyFont="1" applyBorder="1" applyAlignment="1">
      <alignment/>
    </xf>
    <xf numFmtId="0" fontId="3" fillId="0" borderId="53" xfId="0" applyFont="1" applyBorder="1" applyAlignment="1">
      <alignment/>
    </xf>
    <xf numFmtId="0" fontId="3" fillId="0" borderId="69" xfId="0" applyFont="1" applyBorder="1" applyAlignment="1">
      <alignment/>
    </xf>
    <xf numFmtId="0" fontId="3" fillId="0" borderId="69" xfId="0" applyFont="1" applyBorder="1" applyAlignment="1">
      <alignment/>
    </xf>
    <xf numFmtId="0" fontId="25" fillId="0" borderId="0" xfId="0" applyFont="1" applyAlignment="1" quotePrefix="1">
      <alignment horizontal="left"/>
    </xf>
    <xf numFmtId="1" fontId="3" fillId="0" borderId="0" xfId="0" applyNumberFormat="1" applyFont="1" applyAlignment="1" quotePrefix="1">
      <alignment horizontal="right"/>
    </xf>
    <xf numFmtId="1" fontId="3" fillId="0" borderId="0" xfId="0" applyNumberFormat="1" applyFont="1" applyAlignment="1">
      <alignment/>
    </xf>
    <xf numFmtId="1" fontId="3" fillId="0" borderId="0" xfId="0" applyNumberFormat="1" applyFont="1" applyAlignment="1">
      <alignment horizontal="center"/>
    </xf>
    <xf numFmtId="0" fontId="23" fillId="0" borderId="0" xfId="0" applyFont="1" applyBorder="1" applyAlignment="1">
      <alignment horizontal="left"/>
    </xf>
    <xf numFmtId="0" fontId="3" fillId="0" borderId="61" xfId="0" applyFont="1" applyBorder="1" applyAlignment="1">
      <alignment horizontal="right"/>
    </xf>
    <xf numFmtId="0" fontId="16" fillId="2" borderId="51" xfId="0" applyFont="1" applyFill="1" applyBorder="1" applyAlignment="1" applyProtection="1">
      <alignment horizontal="center" vertical="center" textRotation="90"/>
      <protection hidden="1"/>
    </xf>
    <xf numFmtId="0" fontId="16" fillId="0" borderId="52" xfId="0" applyFont="1" applyBorder="1" applyAlignment="1">
      <alignment/>
    </xf>
    <xf numFmtId="0" fontId="16" fillId="0" borderId="23" xfId="0" applyFont="1" applyBorder="1" applyAlignment="1">
      <alignment/>
    </xf>
    <xf numFmtId="14" fontId="3" fillId="0" borderId="0" xfId="0" applyNumberFormat="1" applyFont="1" applyAlignment="1">
      <alignment horizontal="center"/>
    </xf>
    <xf numFmtId="0" fontId="3" fillId="0" borderId="70" xfId="0" applyFont="1" applyBorder="1" applyAlignment="1">
      <alignment horizontal="center"/>
    </xf>
    <xf numFmtId="0" fontId="3" fillId="0" borderId="71" xfId="0" applyFont="1" applyBorder="1" applyAlignment="1">
      <alignment horizontal="center"/>
    </xf>
    <xf numFmtId="0" fontId="18" fillId="0" borderId="50" xfId="0" applyFont="1" applyFill="1" applyBorder="1" applyAlignment="1" applyProtection="1">
      <alignment horizontal="center" vertical="center" wrapText="1"/>
      <protection locked="0"/>
    </xf>
    <xf numFmtId="0" fontId="18" fillId="0" borderId="49"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8" fillId="0" borderId="46" xfId="0" applyFont="1" applyFill="1" applyBorder="1" applyAlignment="1" applyProtection="1">
      <alignment horizontal="center" vertical="center" wrapText="1"/>
      <protection locked="0"/>
    </xf>
    <xf numFmtId="0" fontId="18" fillId="0" borderId="19" xfId="0" applyFont="1" applyFill="1" applyBorder="1" applyAlignment="1" applyProtection="1">
      <alignment horizontal="center" vertical="center" wrapText="1"/>
      <protection locked="0"/>
    </xf>
    <xf numFmtId="0" fontId="18" fillId="0" borderId="1" xfId="0" applyFont="1" applyFill="1" applyBorder="1" applyAlignment="1" applyProtection="1" quotePrefix="1">
      <alignment horizontal="center" vertical="center" wrapText="1"/>
      <protection locked="0"/>
    </xf>
    <xf numFmtId="0" fontId="18" fillId="0" borderId="1" xfId="0" applyFont="1" applyFill="1" applyBorder="1" applyAlignment="1" applyProtection="1">
      <alignment horizontal="center" vertical="center" wrapText="1"/>
      <protection locked="0"/>
    </xf>
    <xf numFmtId="0" fontId="18" fillId="0" borderId="48" xfId="0" applyFont="1" applyFill="1" applyBorder="1" applyAlignment="1" applyProtection="1">
      <alignment horizontal="center" vertical="center" wrapText="1"/>
      <protection locked="0"/>
    </xf>
    <xf numFmtId="0" fontId="18" fillId="0" borderId="5" xfId="0" applyFont="1" applyBorder="1" applyAlignment="1" applyProtection="1">
      <alignment horizontal="center"/>
      <protection hidden="1"/>
    </xf>
    <xf numFmtId="0" fontId="16" fillId="0" borderId="7" xfId="0" applyFont="1" applyBorder="1" applyAlignment="1" applyProtection="1">
      <alignment/>
      <protection hidden="1"/>
    </xf>
    <xf numFmtId="0" fontId="20" fillId="2" borderId="51" xfId="0" applyFont="1" applyFill="1" applyBorder="1" applyAlignment="1" applyProtection="1">
      <alignment horizontal="center" vertical="center" textRotation="90"/>
      <protection hidden="1"/>
    </xf>
    <xf numFmtId="0" fontId="16" fillId="2" borderId="52" xfId="0" applyFont="1" applyFill="1" applyBorder="1" applyAlignment="1" applyProtection="1">
      <alignment horizontal="center" vertical="center"/>
      <protection hidden="1"/>
    </xf>
    <xf numFmtId="0" fontId="16" fillId="2" borderId="23" xfId="0" applyFont="1" applyFill="1" applyBorder="1" applyAlignment="1" applyProtection="1">
      <alignment horizontal="center" vertical="center"/>
      <protection hidden="1"/>
    </xf>
    <xf numFmtId="0" fontId="16" fillId="0" borderId="1" xfId="0" applyFont="1" applyBorder="1" applyAlignment="1" applyProtection="1">
      <alignment horizontal="center" vertical="center"/>
      <protection hidden="1"/>
    </xf>
    <xf numFmtId="0" fontId="16" fillId="0" borderId="1" xfId="0" applyFont="1" applyBorder="1" applyAlignment="1" applyProtection="1" quotePrefix="1">
      <alignment horizontal="center" vertical="center"/>
      <protection hidden="1"/>
    </xf>
    <xf numFmtId="0" fontId="18" fillId="0" borderId="0" xfId="0" applyFont="1" applyBorder="1" applyAlignment="1" applyProtection="1">
      <alignment horizontal="center"/>
      <protection hidden="1"/>
    </xf>
    <xf numFmtId="0" fontId="16" fillId="0" borderId="0" xfId="0" applyFont="1" applyBorder="1" applyAlignment="1" applyProtection="1">
      <alignment/>
      <protection hidden="1"/>
    </xf>
    <xf numFmtId="0" fontId="16" fillId="0" borderId="51" xfId="0" applyFont="1" applyBorder="1" applyAlignment="1" applyProtection="1">
      <alignment horizontal="center" vertical="center"/>
      <protection hidden="1"/>
    </xf>
    <xf numFmtId="0" fontId="16" fillId="0" borderId="23" xfId="0" applyFont="1" applyBorder="1" applyAlignment="1" applyProtection="1">
      <alignment horizontal="center" vertical="center"/>
      <protection hidden="1"/>
    </xf>
    <xf numFmtId="0" fontId="16" fillId="2" borderId="5" xfId="0" applyFont="1" applyFill="1" applyBorder="1" applyAlignment="1" applyProtection="1">
      <alignment horizontal="center" vertical="center"/>
      <protection hidden="1"/>
    </xf>
    <xf numFmtId="0" fontId="16" fillId="2" borderId="44" xfId="0" applyFont="1" applyFill="1" applyBorder="1" applyAlignment="1" applyProtection="1">
      <alignment horizontal="center" vertical="center"/>
      <protection hidden="1"/>
    </xf>
    <xf numFmtId="0" fontId="16" fillId="3" borderId="5" xfId="0" applyFont="1" applyFill="1" applyBorder="1" applyAlignment="1" applyProtection="1">
      <alignment horizontal="center" vertical="center"/>
      <protection hidden="1"/>
    </xf>
    <xf numFmtId="0" fontId="16" fillId="3" borderId="44" xfId="0" applyFont="1" applyFill="1" applyBorder="1" applyAlignment="1" applyProtection="1">
      <alignment horizontal="center" vertical="center"/>
      <protection hidden="1"/>
    </xf>
    <xf numFmtId="10" fontId="18" fillId="0" borderId="5" xfId="19" applyNumberFormat="1" applyFont="1" applyBorder="1" applyAlignment="1" applyProtection="1">
      <alignment horizontal="center"/>
      <protection hidden="1"/>
    </xf>
    <xf numFmtId="10" fontId="18" fillId="0" borderId="44" xfId="19" applyNumberFormat="1" applyFont="1" applyBorder="1" applyAlignment="1" applyProtection="1">
      <alignment horizontal="center"/>
      <protection hidden="1"/>
    </xf>
    <xf numFmtId="10" fontId="18" fillId="0" borderId="7" xfId="19" applyNumberFormat="1" applyFont="1" applyBorder="1" applyAlignment="1" applyProtection="1">
      <alignment horizontal="center"/>
      <protection hidden="1"/>
    </xf>
    <xf numFmtId="0" fontId="16" fillId="2" borderId="52" xfId="0" applyFont="1" applyFill="1" applyBorder="1" applyAlignment="1" applyProtection="1">
      <alignment/>
      <protection hidden="1"/>
    </xf>
    <xf numFmtId="0" fontId="16" fillId="2" borderId="23" xfId="0" applyFont="1" applyFill="1" applyBorder="1" applyAlignment="1" applyProtection="1">
      <alignment/>
      <protection hidden="1"/>
    </xf>
    <xf numFmtId="0" fontId="20" fillId="0" borderId="51" xfId="0" applyFont="1" applyBorder="1" applyAlignment="1" applyProtection="1">
      <alignment horizontal="center" vertical="center" textRotation="90"/>
      <protection hidden="1"/>
    </xf>
    <xf numFmtId="0" fontId="16" fillId="0" borderId="52" xfId="0" applyFont="1" applyBorder="1" applyAlignment="1" applyProtection="1">
      <alignment horizontal="center" vertical="center"/>
      <protection hidden="1"/>
    </xf>
    <xf numFmtId="0" fontId="20" fillId="0" borderId="51" xfId="0" applyFont="1" applyBorder="1" applyAlignment="1" applyProtection="1" quotePrefix="1">
      <alignment horizontal="center" vertical="center" textRotation="90"/>
      <protection hidden="1"/>
    </xf>
    <xf numFmtId="0" fontId="3" fillId="0" borderId="72" xfId="0" applyFont="1" applyBorder="1" applyAlignment="1">
      <alignment horizont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44" xfId="0" applyFont="1" applyBorder="1" applyAlignment="1">
      <alignment horizontal="center" vertical="center"/>
    </xf>
    <xf numFmtId="0" fontId="3" fillId="0" borderId="73" xfId="0" applyFont="1" applyBorder="1" applyAlignment="1">
      <alignment horizontal="center" vertical="center"/>
    </xf>
    <xf numFmtId="10" fontId="23" fillId="0" borderId="28" xfId="0" applyNumberFormat="1" applyFont="1" applyBorder="1" applyAlignment="1">
      <alignment horizontal="right" vertical="center"/>
    </xf>
    <xf numFmtId="10" fontId="23" fillId="0" borderId="74" xfId="0" applyNumberFormat="1" applyFont="1" applyBorder="1" applyAlignment="1">
      <alignment horizontal="right" vertical="center"/>
    </xf>
    <xf numFmtId="10" fontId="23" fillId="0" borderId="75" xfId="0" applyNumberFormat="1" applyFont="1" applyBorder="1" applyAlignment="1">
      <alignment horizontal="right" vertical="center"/>
    </xf>
    <xf numFmtId="0" fontId="3" fillId="0" borderId="5" xfId="0" applyFont="1" applyBorder="1" applyAlignment="1">
      <alignment horizontal="center"/>
    </xf>
    <xf numFmtId="0" fontId="3" fillId="0" borderId="44" xfId="0" applyFont="1" applyBorder="1" applyAlignment="1">
      <alignment horizontal="center"/>
    </xf>
    <xf numFmtId="0" fontId="3" fillId="0" borderId="73" xfId="0" applyFont="1" applyBorder="1" applyAlignment="1">
      <alignment horizontal="center"/>
    </xf>
    <xf numFmtId="10" fontId="23" fillId="0" borderId="0" xfId="0" applyNumberFormat="1" applyFont="1" applyBorder="1" applyAlignment="1">
      <alignment horizontal="center"/>
    </xf>
    <xf numFmtId="0" fontId="23" fillId="0" borderId="53" xfId="0" applyFont="1" applyBorder="1" applyAlignment="1">
      <alignment horizontal="center"/>
    </xf>
    <xf numFmtId="0" fontId="23" fillId="0" borderId="59" xfId="0" applyFont="1" applyBorder="1" applyAlignment="1" quotePrefix="1">
      <alignment horizontal="center" vertical="center"/>
    </xf>
    <xf numFmtId="0" fontId="23" fillId="0" borderId="60" xfId="0" applyFont="1" applyBorder="1" applyAlignment="1" quotePrefix="1">
      <alignment horizontal="center" vertical="center"/>
    </xf>
    <xf numFmtId="0" fontId="3" fillId="0" borderId="76" xfId="0" applyFont="1" applyBorder="1" applyAlignment="1">
      <alignment horizontal="center"/>
    </xf>
    <xf numFmtId="0" fontId="3" fillId="0" borderId="77" xfId="0" applyFont="1" applyBorder="1" applyAlignment="1">
      <alignment horizontal="center"/>
    </xf>
    <xf numFmtId="0" fontId="23" fillId="0" borderId="78" xfId="0" applyFont="1" applyBorder="1" applyAlignment="1" quotePrefix="1">
      <alignment horizontal="right" vertical="center"/>
    </xf>
    <xf numFmtId="0" fontId="23" fillId="0" borderId="79" xfId="0" applyFont="1" applyBorder="1" applyAlignment="1">
      <alignment horizontal="right" vertical="center"/>
    </xf>
    <xf numFmtId="0" fontId="23" fillId="0" borderId="80" xfId="0" applyFont="1" applyBorder="1" applyAlignment="1">
      <alignment horizontal="right" vertical="center"/>
    </xf>
    <xf numFmtId="0" fontId="3" fillId="0" borderId="81" xfId="0" applyFont="1" applyBorder="1" applyAlignment="1">
      <alignment horizontal="center"/>
    </xf>
    <xf numFmtId="0" fontId="3" fillId="0" borderId="82" xfId="0" applyFont="1" applyBorder="1" applyAlignment="1">
      <alignment horizontal="center"/>
    </xf>
    <xf numFmtId="0" fontId="3" fillId="0" borderId="83" xfId="0" applyFont="1" applyBorder="1" applyAlignment="1">
      <alignment horizontal="center"/>
    </xf>
    <xf numFmtId="1" fontId="3" fillId="0" borderId="61" xfId="0" applyNumberFormat="1" applyFont="1" applyBorder="1" applyAlignment="1">
      <alignment horizontal="center"/>
    </xf>
    <xf numFmtId="0" fontId="3" fillId="0" borderId="59" xfId="0" applyFont="1" applyBorder="1" applyAlignment="1">
      <alignment horizontal="center"/>
    </xf>
    <xf numFmtId="0" fontId="3" fillId="0" borderId="84" xfId="0" applyFont="1" applyBorder="1" applyAlignment="1">
      <alignment horizontal="center"/>
    </xf>
    <xf numFmtId="0" fontId="3" fillId="0" borderId="20" xfId="0" applyFont="1" applyBorder="1" applyAlignment="1">
      <alignment horizontal="center"/>
    </xf>
    <xf numFmtId="0" fontId="3" fillId="0" borderId="46" xfId="0" applyFont="1" applyBorder="1" applyAlignment="1">
      <alignment horizontal="center"/>
    </xf>
    <xf numFmtId="0" fontId="3" fillId="0" borderId="85" xfId="0" applyFont="1" applyBorder="1" applyAlignment="1">
      <alignment horizontal="center"/>
    </xf>
    <xf numFmtId="0" fontId="23" fillId="0" borderId="59" xfId="0" applyFont="1" applyBorder="1" applyAlignment="1" quotePrefix="1">
      <alignment horizontal="right" vertical="center"/>
    </xf>
    <xf numFmtId="0" fontId="23" fillId="0" borderId="59" xfId="0" applyFont="1" applyBorder="1" applyAlignment="1">
      <alignment horizontal="right" vertical="center"/>
    </xf>
    <xf numFmtId="0" fontId="23" fillId="0" borderId="60" xfId="0" applyFont="1" applyBorder="1" applyAlignment="1">
      <alignment horizontal="right" vertical="center"/>
    </xf>
    <xf numFmtId="0" fontId="3" fillId="0" borderId="86"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92" xfId="0" applyFont="1" applyBorder="1" applyAlignment="1">
      <alignment horizontal="center" vertical="center" wrapText="1"/>
    </xf>
    <xf numFmtId="10" fontId="26" fillId="0" borderId="28" xfId="0" applyNumberFormat="1" applyFont="1" applyBorder="1" applyAlignment="1">
      <alignment horizontal="right" vertical="center"/>
    </xf>
    <xf numFmtId="10" fontId="26" fillId="0" borderId="74" xfId="0" applyNumberFormat="1" applyFont="1" applyBorder="1" applyAlignment="1">
      <alignment horizontal="right" vertical="center"/>
    </xf>
    <xf numFmtId="10" fontId="26" fillId="0" borderId="75" xfId="0" applyNumberFormat="1" applyFont="1" applyBorder="1" applyAlignment="1">
      <alignment horizontal="right" vertical="center"/>
    </xf>
    <xf numFmtId="0" fontId="3" fillId="0" borderId="93" xfId="0" applyFont="1" applyBorder="1" applyAlignment="1">
      <alignment horizontal="left" wrapText="1"/>
    </xf>
    <xf numFmtId="0" fontId="3" fillId="0" borderId="53" xfId="0" applyFont="1" applyBorder="1" applyAlignment="1">
      <alignment horizontal="left" wrapText="1"/>
    </xf>
    <xf numFmtId="0" fontId="3" fillId="0" borderId="0" xfId="0" applyFont="1" applyAlignment="1">
      <alignment horizontal="right"/>
    </xf>
    <xf numFmtId="0" fontId="0" fillId="0" borderId="0" xfId="0" applyAlignment="1">
      <alignment horizontal="center"/>
    </xf>
    <xf numFmtId="0" fontId="0" fillId="0" borderId="1" xfId="0" applyBorder="1" applyAlignment="1">
      <alignment horizontal="center" vertical="center" wrapText="1"/>
    </xf>
    <xf numFmtId="0" fontId="0" fillId="0" borderId="94" xfId="0" applyBorder="1" applyAlignment="1">
      <alignment horizontal="center" vertical="center" wrapText="1"/>
    </xf>
    <xf numFmtId="0" fontId="0" fillId="0" borderId="1" xfId="0" applyBorder="1" applyAlignment="1">
      <alignment horizontal="center"/>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5" xfId="0" applyBorder="1" applyAlignment="1">
      <alignment horizontal="center" vertical="center"/>
    </xf>
    <xf numFmtId="0" fontId="0" fillId="0" borderId="44" xfId="0" applyBorder="1" applyAlignment="1">
      <alignment horizontal="center" vertical="center"/>
    </xf>
    <xf numFmtId="0" fontId="0" fillId="0" borderId="7" xfId="0" applyBorder="1" applyAlignment="1">
      <alignment horizontal="center" vertical="center"/>
    </xf>
    <xf numFmtId="181" fontId="4" fillId="0" borderId="5" xfId="0" applyNumberFormat="1" applyFont="1" applyFill="1" applyBorder="1" applyAlignment="1" applyProtection="1">
      <alignment horizontal="center" vertical="center"/>
      <protection locked="0"/>
    </xf>
    <xf numFmtId="181" fontId="4" fillId="0" borderId="44" xfId="0" applyNumberFormat="1" applyFont="1" applyFill="1" applyBorder="1" applyAlignment="1" applyProtection="1">
      <alignment horizontal="center" vertical="center"/>
      <protection locked="0"/>
    </xf>
    <xf numFmtId="181" fontId="4" fillId="0" borderId="7" xfId="0" applyNumberFormat="1" applyFont="1" applyFill="1" applyBorder="1" applyAlignment="1" applyProtection="1">
      <alignment horizontal="center" vertical="center"/>
      <protection locked="0"/>
    </xf>
  </cellXfs>
  <cellStyles count="6">
    <cellStyle name="Normal" xfId="0"/>
    <cellStyle name="Comma" xfId="15"/>
    <cellStyle name="Comma [0]" xfId="16"/>
    <cellStyle name="Currency" xfId="17"/>
    <cellStyle name="Currency [0]" xfId="18"/>
    <cellStyle name="Percent" xfId="19"/>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19050</xdr:colOff>
      <xdr:row>4</xdr:row>
      <xdr:rowOff>219075</xdr:rowOff>
    </xdr:from>
    <xdr:to>
      <xdr:col>39</xdr:col>
      <xdr:colOff>295275</xdr:colOff>
      <xdr:row>5</xdr:row>
      <xdr:rowOff>219075</xdr:rowOff>
    </xdr:to>
    <xdr:sp>
      <xdr:nvSpPr>
        <xdr:cNvPr id="1" name="Rectangle 45"/>
        <xdr:cNvSpPr>
          <a:spLocks/>
        </xdr:cNvSpPr>
      </xdr:nvSpPr>
      <xdr:spPr>
        <a:xfrm>
          <a:off x="10429875" y="1133475"/>
          <a:ext cx="462915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RENDAH BAWAH</a:t>
          </a:r>
        </a:p>
      </xdr:txBody>
    </xdr:sp>
    <xdr:clientData/>
  </xdr:twoCellAnchor>
  <xdr:twoCellAnchor>
    <xdr:from>
      <xdr:col>28</xdr:col>
      <xdr:colOff>19050</xdr:colOff>
      <xdr:row>4</xdr:row>
      <xdr:rowOff>219075</xdr:rowOff>
    </xdr:from>
    <xdr:to>
      <xdr:col>39</xdr:col>
      <xdr:colOff>295275</xdr:colOff>
      <xdr:row>5</xdr:row>
      <xdr:rowOff>219075</xdr:rowOff>
    </xdr:to>
    <xdr:sp>
      <xdr:nvSpPr>
        <xdr:cNvPr id="2" name="Rectangle 90"/>
        <xdr:cNvSpPr>
          <a:spLocks/>
        </xdr:cNvSpPr>
      </xdr:nvSpPr>
      <xdr:spPr>
        <a:xfrm>
          <a:off x="10429875" y="1133475"/>
          <a:ext cx="462915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RENDAH BAWAH</a:t>
          </a:r>
        </a:p>
      </xdr:txBody>
    </xdr:sp>
    <xdr:clientData/>
  </xdr:twoCellAnchor>
  <xdr:twoCellAnchor editAs="oneCell">
    <xdr:from>
      <xdr:col>2</xdr:col>
      <xdr:colOff>142875</xdr:colOff>
      <xdr:row>0</xdr:row>
      <xdr:rowOff>66675</xdr:rowOff>
    </xdr:from>
    <xdr:to>
      <xdr:col>3</xdr:col>
      <xdr:colOff>19050</xdr:colOff>
      <xdr:row>8</xdr:row>
      <xdr:rowOff>9525</xdr:rowOff>
    </xdr:to>
    <xdr:pic>
      <xdr:nvPicPr>
        <xdr:cNvPr id="3" name="Picture 9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9100" y="66675"/>
          <a:ext cx="2495550" cy="1771650"/>
        </a:xfrm>
        <a:prstGeom prst="rect">
          <a:avLst/>
        </a:prstGeom>
        <a:noFill/>
        <a:ln w="9525" cmpd="sng">
          <a:noFill/>
        </a:ln>
      </xdr:spPr>
    </xdr:pic>
    <xdr:clientData/>
  </xdr:twoCellAnchor>
  <xdr:twoCellAnchor>
    <xdr:from>
      <xdr:col>3</xdr:col>
      <xdr:colOff>0</xdr:colOff>
      <xdr:row>0</xdr:row>
      <xdr:rowOff>57150</xdr:rowOff>
    </xdr:from>
    <xdr:to>
      <xdr:col>26</xdr:col>
      <xdr:colOff>0</xdr:colOff>
      <xdr:row>2</xdr:row>
      <xdr:rowOff>171450</xdr:rowOff>
    </xdr:to>
    <xdr:sp>
      <xdr:nvSpPr>
        <xdr:cNvPr id="4" name="AutoShape 92"/>
        <xdr:cNvSpPr>
          <a:spLocks/>
        </xdr:cNvSpPr>
      </xdr:nvSpPr>
      <xdr:spPr>
        <a:xfrm rot="6239">
          <a:off x="2895600" y="57150"/>
          <a:ext cx="6753225" cy="571500"/>
        </a:xfrm>
        <a:prstGeom prst="rect"/>
        <a:noFill/>
      </xdr:spPr>
      <xdr:txBody>
        <a:bodyPr fromWordArt="1" wrap="none">
          <a:prstTxWarp prst="textPlain">
            <a:avLst>
              <a:gd name="adj" fmla="val 31745"/>
            </a:avLst>
          </a:prstTxWarp>
        </a:bodyPr>
        <a:p>
          <a:pPr algn="ctr"/>
          <a:r>
            <a:rPr sz="1800" kern="10" spc="0">
              <a:ln w="9525" cmpd="sng">
                <a:solidFill>
                  <a:srgbClr val="0000FF"/>
                </a:solidFill>
                <a:headEnd type="none"/>
                <a:tailEnd type="none"/>
              </a:ln>
              <a:solidFill>
                <a:srgbClr val="FF9900"/>
              </a:solidFill>
              <a:latin typeface="Comic Sans MS"/>
              <a:cs typeface="Comic Sans MS"/>
            </a:rPr>
            <a:t>PEPERIKSAAN PERTENGAHAN TAHUN 2005</a:t>
          </a:r>
        </a:p>
      </xdr:txBody>
    </xdr:sp>
    <xdr:clientData fLocksWithSheet="0"/>
  </xdr:twoCellAnchor>
  <xdr:twoCellAnchor>
    <xdr:from>
      <xdr:col>3</xdr:col>
      <xdr:colOff>57150</xdr:colOff>
      <xdr:row>3</xdr:row>
      <xdr:rowOff>76200</xdr:rowOff>
    </xdr:from>
    <xdr:to>
      <xdr:col>26</xdr:col>
      <xdr:colOff>57150</xdr:colOff>
      <xdr:row>5</xdr:row>
      <xdr:rowOff>180975</xdr:rowOff>
    </xdr:to>
    <xdr:sp>
      <xdr:nvSpPr>
        <xdr:cNvPr id="5" name="AutoShape 93"/>
        <xdr:cNvSpPr>
          <a:spLocks/>
        </xdr:cNvSpPr>
      </xdr:nvSpPr>
      <xdr:spPr>
        <a:xfrm>
          <a:off x="2952750" y="762000"/>
          <a:ext cx="6753225" cy="561975"/>
        </a:xfrm>
        <a:prstGeom prst="rect"/>
        <a:noFill/>
      </xdr:spPr>
      <xdr:txBody>
        <a:bodyPr fromWordArt="1" wrap="none">
          <a:prstTxWarp prst="textPlain">
            <a:avLst>
              <a:gd name="adj" fmla="val 31662"/>
            </a:avLst>
          </a:prstTxWarp>
        </a:bodyPr>
        <a:p>
          <a:pPr algn="ctr"/>
          <a:r>
            <a:rPr sz="1800" kern="10" spc="0">
              <a:ln w="9525" cmpd="sng">
                <a:solidFill>
                  <a:srgbClr val="0000FF"/>
                </a:solidFill>
                <a:headEnd type="none"/>
                <a:tailEnd type="none"/>
              </a:ln>
              <a:solidFill>
                <a:srgbClr val="FF9900"/>
              </a:solidFill>
              <a:latin typeface="Comic Sans MS"/>
              <a:cs typeface="Comic Sans MS"/>
            </a:rPr>
            <a:t>SEKOLAH RENDAH HAJI TARIF BRUNEI I</a:t>
          </a:r>
        </a:p>
      </xdr:txBody>
    </xdr:sp>
    <xdr:clientData fLocksWithSheet="0"/>
  </xdr:twoCellAnchor>
  <xdr:twoCellAnchor>
    <xdr:from>
      <xdr:col>28</xdr:col>
      <xdr:colOff>19050</xdr:colOff>
      <xdr:row>4</xdr:row>
      <xdr:rowOff>219075</xdr:rowOff>
    </xdr:from>
    <xdr:to>
      <xdr:col>39</xdr:col>
      <xdr:colOff>295275</xdr:colOff>
      <xdr:row>5</xdr:row>
      <xdr:rowOff>219075</xdr:rowOff>
    </xdr:to>
    <xdr:sp>
      <xdr:nvSpPr>
        <xdr:cNvPr id="6" name="Rectangle 94"/>
        <xdr:cNvSpPr>
          <a:spLocks/>
        </xdr:cNvSpPr>
      </xdr:nvSpPr>
      <xdr:spPr>
        <a:xfrm>
          <a:off x="10429875" y="1133475"/>
          <a:ext cx="462915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t>RENDAH BAWAH</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238125</xdr:colOff>
      <xdr:row>13</xdr:row>
      <xdr:rowOff>0</xdr:rowOff>
    </xdr:from>
    <xdr:to>
      <xdr:col>9</xdr:col>
      <xdr:colOff>581025</xdr:colOff>
      <xdr:row>13</xdr:row>
      <xdr:rowOff>333375</xdr:rowOff>
    </xdr:to>
    <xdr:sp>
      <xdr:nvSpPr>
        <xdr:cNvPr id="1" name="Rectangle 1"/>
        <xdr:cNvSpPr>
          <a:spLocks/>
        </xdr:cNvSpPr>
      </xdr:nvSpPr>
      <xdr:spPr>
        <a:xfrm>
          <a:off x="952500" y="3457575"/>
          <a:ext cx="44100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4</xdr:col>
      <xdr:colOff>352425</xdr:colOff>
      <xdr:row>0</xdr:row>
      <xdr:rowOff>28575</xdr:rowOff>
    </xdr:from>
    <xdr:to>
      <xdr:col>6</xdr:col>
      <xdr:colOff>371475</xdr:colOff>
      <xdr:row>1</xdr:row>
      <xdr:rowOff>1143000</xdr:rowOff>
    </xdr:to>
    <xdr:pic>
      <xdr:nvPicPr>
        <xdr:cNvPr id="2" name="Picture 2"/>
        <xdr:cNvPicPr preferRelativeResize="1">
          <a:picLocks noChangeAspect="1"/>
        </xdr:cNvPicPr>
      </xdr:nvPicPr>
      <xdr:blipFill>
        <a:blip r:embed="rId1"/>
        <a:stretch>
          <a:fillRect/>
        </a:stretch>
      </xdr:blipFill>
      <xdr:spPr>
        <a:xfrm>
          <a:off x="2228850" y="28575"/>
          <a:ext cx="1181100" cy="1190625"/>
        </a:xfrm>
        <a:prstGeom prst="rect">
          <a:avLst/>
        </a:prstGeom>
        <a:noFill/>
        <a:ln w="9525" cmpd="sng">
          <a:noFill/>
        </a:ln>
      </xdr:spPr>
    </xdr:pic>
    <xdr:clientData/>
  </xdr:twoCellAnchor>
  <xdr:oneCellAnchor>
    <xdr:from>
      <xdr:col>2</xdr:col>
      <xdr:colOff>361950</xdr:colOff>
      <xdr:row>13</xdr:row>
      <xdr:rowOff>76200</xdr:rowOff>
    </xdr:from>
    <xdr:ext cx="2609850" cy="200025"/>
    <xdr:sp>
      <xdr:nvSpPr>
        <xdr:cNvPr id="3" name="TextBox 3"/>
        <xdr:cNvSpPr txBox="1">
          <a:spLocks noChangeArrowheads="1"/>
        </xdr:cNvSpPr>
      </xdr:nvSpPr>
      <xdr:spPr>
        <a:xfrm>
          <a:off x="1076325" y="3533775"/>
          <a:ext cx="2609850"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SEKOLAH  RENDAH  HAJI TARIF,  BRUNEI I</a:t>
          </a:r>
        </a:p>
      </xdr:txBody>
    </xdr:sp>
    <xdr:clientData/>
  </xdr:oneCellAnchor>
  <xdr:oneCellAnchor>
    <xdr:from>
      <xdr:col>3</xdr:col>
      <xdr:colOff>0</xdr:colOff>
      <xdr:row>30</xdr:row>
      <xdr:rowOff>0</xdr:rowOff>
    </xdr:from>
    <xdr:ext cx="76200" cy="200025"/>
    <xdr:sp>
      <xdr:nvSpPr>
        <xdr:cNvPr id="4" name="TextBox 4"/>
        <xdr:cNvSpPr txBox="1">
          <a:spLocks noChangeArrowheads="1"/>
        </xdr:cNvSpPr>
      </xdr:nvSpPr>
      <xdr:spPr>
        <a:xfrm>
          <a:off x="1295400" y="86201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238125</xdr:colOff>
      <xdr:row>11</xdr:row>
      <xdr:rowOff>9525</xdr:rowOff>
    </xdr:from>
    <xdr:to>
      <xdr:col>3</xdr:col>
      <xdr:colOff>438150</xdr:colOff>
      <xdr:row>12</xdr:row>
      <xdr:rowOff>0</xdr:rowOff>
    </xdr:to>
    <xdr:sp>
      <xdr:nvSpPr>
        <xdr:cNvPr id="5" name="Rectangle 11"/>
        <xdr:cNvSpPr>
          <a:spLocks/>
        </xdr:cNvSpPr>
      </xdr:nvSpPr>
      <xdr:spPr>
        <a:xfrm>
          <a:off x="952500" y="3019425"/>
          <a:ext cx="781050"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11</xdr:row>
      <xdr:rowOff>9525</xdr:rowOff>
    </xdr:from>
    <xdr:to>
      <xdr:col>6</xdr:col>
      <xdr:colOff>266700</xdr:colOff>
      <xdr:row>12</xdr:row>
      <xdr:rowOff>0</xdr:rowOff>
    </xdr:to>
    <xdr:sp>
      <xdr:nvSpPr>
        <xdr:cNvPr id="6" name="Rectangle 12"/>
        <xdr:cNvSpPr>
          <a:spLocks/>
        </xdr:cNvSpPr>
      </xdr:nvSpPr>
      <xdr:spPr>
        <a:xfrm>
          <a:off x="2514600" y="3019425"/>
          <a:ext cx="790575" cy="333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228600</xdr:colOff>
      <xdr:row>11</xdr:row>
      <xdr:rowOff>76200</xdr:rowOff>
    </xdr:from>
    <xdr:ext cx="238125" cy="200025"/>
    <xdr:sp>
      <xdr:nvSpPr>
        <xdr:cNvPr id="7" name="TextBox 13"/>
        <xdr:cNvSpPr txBox="1">
          <a:spLocks noChangeArrowheads="1"/>
        </xdr:cNvSpPr>
      </xdr:nvSpPr>
      <xdr:spPr>
        <a:xfrm>
          <a:off x="1524000" y="3086100"/>
          <a:ext cx="238125" cy="200025"/>
        </a:xfrm>
        <a:prstGeom prst="rect">
          <a:avLst/>
        </a:prstGeom>
        <a:noFill/>
        <a:ln w="9525" cmpd="sng">
          <a:noFill/>
        </a:ln>
      </xdr:spPr>
      <xdr:txBody>
        <a:bodyPr vertOverflow="clip" wrap="square">
          <a:spAutoFit/>
        </a:bodyPr>
        <a:p>
          <a:pPr algn="l">
            <a:defRPr/>
          </a:pPr>
          <a:r>
            <a:rPr lang="en-US" cap="none" sz="1000" b="0" i="1" u="none" baseline="0">
              <a:latin typeface="Arial"/>
              <a:ea typeface="Arial"/>
              <a:cs typeface="Arial"/>
            </a:rPr>
            <a:t>kg</a:t>
          </a:r>
        </a:p>
      </xdr:txBody>
    </xdr:sp>
    <xdr:clientData/>
  </xdr:oneCellAnchor>
  <xdr:oneCellAnchor>
    <xdr:from>
      <xdr:col>6</xdr:col>
      <xdr:colOff>38100</xdr:colOff>
      <xdr:row>11</xdr:row>
      <xdr:rowOff>76200</xdr:rowOff>
    </xdr:from>
    <xdr:ext cx="266700" cy="200025"/>
    <xdr:sp>
      <xdr:nvSpPr>
        <xdr:cNvPr id="8" name="TextBox 14"/>
        <xdr:cNvSpPr txBox="1">
          <a:spLocks noChangeArrowheads="1"/>
        </xdr:cNvSpPr>
      </xdr:nvSpPr>
      <xdr:spPr>
        <a:xfrm>
          <a:off x="3076575" y="3086100"/>
          <a:ext cx="266700" cy="200025"/>
        </a:xfrm>
        <a:prstGeom prst="rect">
          <a:avLst/>
        </a:prstGeom>
        <a:noFill/>
        <a:ln w="9525" cmpd="sng">
          <a:noFill/>
        </a:ln>
      </xdr:spPr>
      <xdr:txBody>
        <a:bodyPr vertOverflow="clip" wrap="square">
          <a:spAutoFit/>
        </a:bodyPr>
        <a:p>
          <a:pPr algn="l">
            <a:defRPr/>
          </a:pPr>
          <a:r>
            <a:rPr lang="en-US" cap="none" sz="1000" b="0" i="1" u="none" baseline="0">
              <a:latin typeface="Arial"/>
              <a:ea typeface="Arial"/>
              <a:cs typeface="Arial"/>
            </a:rPr>
            <a:t>sm</a:t>
          </a:r>
        </a:p>
      </xdr:txBody>
    </xdr:sp>
    <xdr:clientData/>
  </xdr:oneCellAnchor>
  <xdr:twoCellAnchor>
    <xdr:from>
      <xdr:col>3</xdr:col>
      <xdr:colOff>123825</xdr:colOff>
      <xdr:row>5</xdr:row>
      <xdr:rowOff>9525</xdr:rowOff>
    </xdr:from>
    <xdr:to>
      <xdr:col>3</xdr:col>
      <xdr:colOff>466725</xdr:colOff>
      <xdr:row>6</xdr:row>
      <xdr:rowOff>0</xdr:rowOff>
    </xdr:to>
    <xdr:sp>
      <xdr:nvSpPr>
        <xdr:cNvPr id="9" name="Rectangle 15"/>
        <xdr:cNvSpPr>
          <a:spLocks/>
        </xdr:cNvSpPr>
      </xdr:nvSpPr>
      <xdr:spPr>
        <a:xfrm>
          <a:off x="1419225" y="1762125"/>
          <a:ext cx="34290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333375</xdr:colOff>
      <xdr:row>5</xdr:row>
      <xdr:rowOff>9525</xdr:rowOff>
    </xdr:from>
    <xdr:to>
      <xdr:col>8</xdr:col>
      <xdr:colOff>76200</xdr:colOff>
      <xdr:row>6</xdr:row>
      <xdr:rowOff>0</xdr:rowOff>
    </xdr:to>
    <xdr:sp>
      <xdr:nvSpPr>
        <xdr:cNvPr id="10" name="Rectangle 16"/>
        <xdr:cNvSpPr>
          <a:spLocks/>
        </xdr:cNvSpPr>
      </xdr:nvSpPr>
      <xdr:spPr>
        <a:xfrm>
          <a:off x="3952875" y="1762125"/>
          <a:ext cx="323850" cy="2476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5</xdr:row>
      <xdr:rowOff>47625</xdr:rowOff>
    </xdr:from>
    <xdr:to>
      <xdr:col>3</xdr:col>
      <xdr:colOff>390525</xdr:colOff>
      <xdr:row>5</xdr:row>
      <xdr:rowOff>180975</xdr:rowOff>
    </xdr:to>
    <xdr:sp>
      <xdr:nvSpPr>
        <xdr:cNvPr id="11" name="Line 17"/>
        <xdr:cNvSpPr>
          <a:spLocks/>
        </xdr:cNvSpPr>
      </xdr:nvSpPr>
      <xdr:spPr>
        <a:xfrm flipV="1">
          <a:off x="1485900" y="1800225"/>
          <a:ext cx="200025"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600075</xdr:colOff>
      <xdr:row>31</xdr:row>
      <xdr:rowOff>66675</xdr:rowOff>
    </xdr:from>
    <xdr:ext cx="1524000" cy="228600"/>
    <xdr:sp>
      <xdr:nvSpPr>
        <xdr:cNvPr id="12" name="TextBox 18"/>
        <xdr:cNvSpPr txBox="1">
          <a:spLocks noChangeArrowheads="1"/>
        </xdr:cNvSpPr>
      </xdr:nvSpPr>
      <xdr:spPr>
        <a:xfrm>
          <a:off x="704850" y="8848725"/>
          <a:ext cx="1524000" cy="2286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LIEW PANG HO</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Z55"/>
  <sheetViews>
    <sheetView tabSelected="1" zoomScale="75" zoomScaleNormal="75" workbookViewId="0" topLeftCell="A2">
      <selection activeCell="AY52" sqref="AY52"/>
    </sheetView>
  </sheetViews>
  <sheetFormatPr defaultColWidth="9.140625" defaultRowHeight="12.75"/>
  <cols>
    <col min="1" max="1" width="0.42578125" style="119" customWidth="1"/>
    <col min="2" max="2" width="3.7109375" style="119" customWidth="1"/>
    <col min="3" max="3" width="39.28125" style="119" customWidth="1"/>
    <col min="4" max="11" width="3.7109375" style="119" customWidth="1"/>
    <col min="12" max="12" width="7.7109375" style="119" customWidth="1"/>
    <col min="13" max="16" width="4.421875" style="119" customWidth="1"/>
    <col min="17" max="17" width="7.8515625" style="119" customWidth="1"/>
    <col min="18" max="18" width="4.421875" style="119" customWidth="1"/>
    <col min="19" max="24" width="3.7109375" style="119" customWidth="1"/>
    <col min="25" max="25" width="7.7109375" style="119" customWidth="1"/>
    <col min="26" max="26" width="3.8515625" style="119" customWidth="1"/>
    <col min="27" max="27" width="7.7109375" style="119" customWidth="1"/>
    <col min="28" max="28" width="3.7109375" style="119" customWidth="1"/>
    <col min="29" max="29" width="7.7109375" style="119" customWidth="1"/>
    <col min="30" max="30" width="3.7109375" style="119" customWidth="1"/>
    <col min="31" max="31" width="7.7109375" style="119" customWidth="1"/>
    <col min="32" max="32" width="3.7109375" style="119" customWidth="1"/>
    <col min="33" max="33" width="7.7109375" style="119" customWidth="1"/>
    <col min="34" max="34" width="3.7109375" style="119" customWidth="1"/>
    <col min="35" max="35" width="7.7109375" style="119" customWidth="1"/>
    <col min="36" max="36" width="3.7109375" style="119" customWidth="1"/>
    <col min="37" max="38" width="7.7109375" style="119" customWidth="1"/>
    <col min="39" max="39" width="4.140625" style="119" customWidth="1"/>
    <col min="40" max="40" width="5.140625" style="119" customWidth="1"/>
    <col min="41" max="41" width="1.8515625" style="119" customWidth="1"/>
    <col min="42" max="42" width="29.00390625" style="119" customWidth="1"/>
    <col min="43" max="43" width="1.8515625" style="119" customWidth="1"/>
    <col min="44" max="44" width="10.421875" style="119" customWidth="1"/>
    <col min="45" max="47" width="10.28125" style="119" customWidth="1"/>
    <col min="48" max="50" width="4.28125" style="119" customWidth="1"/>
    <col min="51" max="51" width="7.28125" style="119" customWidth="1"/>
    <col min="52" max="52" width="16.8515625" style="119" customWidth="1"/>
    <col min="53" max="223" width="4.7109375" style="119" customWidth="1"/>
    <col min="224" max="16384" width="9.140625" style="119" customWidth="1"/>
  </cols>
  <sheetData>
    <row r="1" spans="2:40" ht="18" customHeight="1">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row>
    <row r="2" spans="44:51" ht="18" customHeight="1">
      <c r="AR2" s="120"/>
      <c r="AS2" s="121"/>
      <c r="AT2" s="121"/>
      <c r="AU2" s="121"/>
      <c r="AV2" s="121"/>
      <c r="AW2" s="121"/>
      <c r="AX2" s="121"/>
      <c r="AY2" s="122"/>
    </row>
    <row r="3" spans="44:51" ht="18" customHeight="1">
      <c r="AR3" s="120"/>
      <c r="AS3" s="121"/>
      <c r="AT3" s="121"/>
      <c r="AU3" s="121"/>
      <c r="AV3" s="121"/>
      <c r="AW3" s="121"/>
      <c r="AX3" s="122"/>
      <c r="AY3" s="122"/>
    </row>
    <row r="4" spans="44:51" ht="18" customHeight="1">
      <c r="AR4" s="120"/>
      <c r="AS4" s="121"/>
      <c r="AT4" s="121"/>
      <c r="AU4" s="121"/>
      <c r="AV4" s="121"/>
      <c r="AW4" s="121"/>
      <c r="AX4" s="122"/>
      <c r="AY4" s="122"/>
    </row>
    <row r="5" spans="44:51" ht="18" customHeight="1">
      <c r="AR5" s="120"/>
      <c r="AS5" s="121"/>
      <c r="AT5" s="121"/>
      <c r="AU5" s="121"/>
      <c r="AV5" s="121"/>
      <c r="AW5" s="121"/>
      <c r="AX5" s="122"/>
      <c r="AY5" s="122"/>
    </row>
    <row r="6" ht="18" customHeight="1">
      <c r="AK6" s="123"/>
    </row>
    <row r="7" spans="37:50" ht="18" customHeight="1">
      <c r="AK7" s="123"/>
      <c r="AR7" s="124"/>
      <c r="AS7" s="121"/>
      <c r="AT7" s="121"/>
      <c r="AU7" s="121"/>
      <c r="AV7" s="121"/>
      <c r="AW7" s="121"/>
      <c r="AX7" s="121"/>
    </row>
    <row r="8" spans="7:50" ht="18" customHeight="1">
      <c r="G8" s="125" t="s">
        <v>146</v>
      </c>
      <c r="H8" s="126"/>
      <c r="I8" s="126"/>
      <c r="J8" s="126"/>
      <c r="K8" s="126"/>
      <c r="L8" s="126"/>
      <c r="M8" s="126"/>
      <c r="N8" s="126"/>
      <c r="O8" s="126"/>
      <c r="P8" s="126"/>
      <c r="Q8" s="126"/>
      <c r="R8" s="126"/>
      <c r="S8" s="126"/>
      <c r="T8" s="126"/>
      <c r="AC8" s="127" t="s">
        <v>49</v>
      </c>
      <c r="AD8" s="127"/>
      <c r="AI8" s="128"/>
      <c r="AJ8" s="128"/>
      <c r="AK8" s="129">
        <v>19</v>
      </c>
      <c r="AL8" s="366">
        <f>AK8/AW9</f>
        <v>0.9047619047619048</v>
      </c>
      <c r="AM8" s="367"/>
      <c r="AN8" s="368"/>
      <c r="AO8" s="130"/>
      <c r="AP8" s="130"/>
      <c r="AQ8" s="130"/>
      <c r="AR8" s="131"/>
      <c r="AS8" s="132"/>
      <c r="AT8" s="132"/>
      <c r="AU8" s="132"/>
      <c r="AV8" s="132"/>
      <c r="AW8" s="132"/>
      <c r="AX8" s="132"/>
    </row>
    <row r="9" spans="7:50" ht="18" customHeight="1">
      <c r="G9" s="125" t="s">
        <v>108</v>
      </c>
      <c r="H9" s="126"/>
      <c r="I9" s="133"/>
      <c r="J9" s="133" t="s">
        <v>170</v>
      </c>
      <c r="K9" s="133"/>
      <c r="L9" s="126"/>
      <c r="M9" s="126"/>
      <c r="N9" s="126"/>
      <c r="O9" s="126"/>
      <c r="P9" s="126"/>
      <c r="Q9" s="126"/>
      <c r="R9" s="126"/>
      <c r="S9" s="126"/>
      <c r="T9" s="126"/>
      <c r="AC9" s="127" t="s">
        <v>50</v>
      </c>
      <c r="AD9" s="127"/>
      <c r="AI9" s="128"/>
      <c r="AJ9" s="128"/>
      <c r="AK9" s="129">
        <v>2</v>
      </c>
      <c r="AL9" s="366">
        <f>AK9/AW9</f>
        <v>0.09523809523809523</v>
      </c>
      <c r="AM9" s="367"/>
      <c r="AN9" s="368"/>
      <c r="AO9" s="130"/>
      <c r="AP9" s="130"/>
      <c r="AQ9" s="130"/>
      <c r="AR9" s="134" t="s">
        <v>30</v>
      </c>
      <c r="AS9" s="132"/>
      <c r="AT9" s="132"/>
      <c r="AU9" s="132"/>
      <c r="AV9" s="132"/>
      <c r="AW9" s="351">
        <f>COUNTA(C14:C34)</f>
        <v>21</v>
      </c>
      <c r="AX9" s="352"/>
    </row>
    <row r="10" spans="2:40" ht="18" customHeight="1">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row>
    <row r="11" spans="2:52" ht="15" customHeight="1">
      <c r="B11" s="136"/>
      <c r="C11" s="137"/>
      <c r="D11" s="362" t="s">
        <v>10</v>
      </c>
      <c r="E11" s="363"/>
      <c r="F11" s="363"/>
      <c r="G11" s="363"/>
      <c r="H11" s="363"/>
      <c r="I11" s="363"/>
      <c r="J11" s="363"/>
      <c r="K11" s="363"/>
      <c r="L11" s="363"/>
      <c r="M11" s="139"/>
      <c r="N11" s="362" t="s">
        <v>22</v>
      </c>
      <c r="O11" s="363"/>
      <c r="P11" s="363"/>
      <c r="Q11" s="363"/>
      <c r="R11" s="140"/>
      <c r="S11" s="364" t="s">
        <v>21</v>
      </c>
      <c r="T11" s="365"/>
      <c r="U11" s="365"/>
      <c r="V11" s="365"/>
      <c r="W11" s="365"/>
      <c r="X11" s="365"/>
      <c r="Y11" s="365"/>
      <c r="Z11" s="141"/>
      <c r="AA11" s="142">
        <v>100</v>
      </c>
      <c r="AB11" s="143"/>
      <c r="AC11" s="144">
        <v>50</v>
      </c>
      <c r="AD11" s="140"/>
      <c r="AE11" s="143">
        <v>50</v>
      </c>
      <c r="AF11" s="143"/>
      <c r="AG11" s="145">
        <v>100</v>
      </c>
      <c r="AH11" s="145"/>
      <c r="AI11" s="143">
        <v>50</v>
      </c>
      <c r="AJ11" s="143"/>
      <c r="AK11" s="360">
        <v>650</v>
      </c>
      <c r="AL11" s="371" t="s">
        <v>2</v>
      </c>
      <c r="AM11" s="353" t="s">
        <v>54</v>
      </c>
      <c r="AN11" s="373" t="s">
        <v>3</v>
      </c>
      <c r="AR11" s="353" t="s">
        <v>25</v>
      </c>
      <c r="AS11" s="350" t="s">
        <v>52</v>
      </c>
      <c r="AT11" s="343"/>
      <c r="AU11" s="344"/>
      <c r="AV11" s="337" t="s">
        <v>51</v>
      </c>
      <c r="AW11" s="337" t="s">
        <v>34</v>
      </c>
      <c r="AX11" s="337" t="s">
        <v>35</v>
      </c>
      <c r="AY11" s="146"/>
      <c r="AZ11" s="348" t="s">
        <v>89</v>
      </c>
    </row>
    <row r="12" spans="2:52" ht="15" customHeight="1">
      <c r="B12" s="147"/>
      <c r="C12" s="148" t="s">
        <v>6</v>
      </c>
      <c r="D12" s="149">
        <v>20</v>
      </c>
      <c r="E12" s="149">
        <v>10</v>
      </c>
      <c r="F12" s="149">
        <v>20</v>
      </c>
      <c r="G12" s="149">
        <v>5</v>
      </c>
      <c r="H12" s="149">
        <v>5</v>
      </c>
      <c r="I12" s="149">
        <v>5</v>
      </c>
      <c r="J12" s="149">
        <v>5</v>
      </c>
      <c r="K12" s="149">
        <v>30</v>
      </c>
      <c r="L12" s="150">
        <f>SUM(D12:K12)</f>
        <v>100</v>
      </c>
      <c r="M12" s="150"/>
      <c r="N12" s="149">
        <v>20</v>
      </c>
      <c r="O12" s="149">
        <v>30</v>
      </c>
      <c r="P12" s="149">
        <v>50</v>
      </c>
      <c r="Q12" s="151">
        <v>100</v>
      </c>
      <c r="R12" s="152"/>
      <c r="S12" s="149">
        <v>20</v>
      </c>
      <c r="T12" s="149">
        <v>20</v>
      </c>
      <c r="U12" s="149">
        <v>10</v>
      </c>
      <c r="V12" s="149">
        <v>10</v>
      </c>
      <c r="W12" s="149">
        <v>10</v>
      </c>
      <c r="X12" s="149">
        <v>30</v>
      </c>
      <c r="Y12" s="153">
        <f>SUM(S12:X12)</f>
        <v>100</v>
      </c>
      <c r="Z12" s="154"/>
      <c r="AA12" s="155"/>
      <c r="AB12" s="156"/>
      <c r="AC12" s="157"/>
      <c r="AD12" s="158"/>
      <c r="AE12" s="156"/>
      <c r="AF12" s="156"/>
      <c r="AG12" s="117"/>
      <c r="AH12" s="117"/>
      <c r="AI12" s="156"/>
      <c r="AJ12" s="156"/>
      <c r="AK12" s="361"/>
      <c r="AL12" s="372"/>
      <c r="AM12" s="354"/>
      <c r="AN12" s="372"/>
      <c r="AR12" s="369"/>
      <c r="AS12" s="345"/>
      <c r="AT12" s="346"/>
      <c r="AU12" s="347"/>
      <c r="AV12" s="338"/>
      <c r="AW12" s="338"/>
      <c r="AX12" s="338"/>
      <c r="AY12" s="146"/>
      <c r="AZ12" s="349"/>
    </row>
    <row r="13" spans="2:52" ht="89.25" customHeight="1">
      <c r="B13" s="159" t="s">
        <v>5</v>
      </c>
      <c r="C13" s="149" t="s">
        <v>0</v>
      </c>
      <c r="D13" s="160" t="s">
        <v>9</v>
      </c>
      <c r="E13" s="160" t="s">
        <v>36</v>
      </c>
      <c r="F13" s="160" t="s">
        <v>37</v>
      </c>
      <c r="G13" s="160" t="s">
        <v>7</v>
      </c>
      <c r="H13" s="160" t="s">
        <v>8</v>
      </c>
      <c r="I13" s="160" t="s">
        <v>53</v>
      </c>
      <c r="J13" s="161" t="s">
        <v>39</v>
      </c>
      <c r="K13" s="160" t="s">
        <v>38</v>
      </c>
      <c r="L13" s="162" t="s">
        <v>46</v>
      </c>
      <c r="M13" s="162" t="s">
        <v>54</v>
      </c>
      <c r="N13" s="160" t="s">
        <v>17</v>
      </c>
      <c r="O13" s="160" t="s">
        <v>18</v>
      </c>
      <c r="P13" s="160" t="s">
        <v>19</v>
      </c>
      <c r="Q13" s="162" t="s">
        <v>46</v>
      </c>
      <c r="R13" s="162" t="s">
        <v>54</v>
      </c>
      <c r="S13" s="160" t="s">
        <v>12</v>
      </c>
      <c r="T13" s="160" t="s">
        <v>11</v>
      </c>
      <c r="U13" s="160" t="s">
        <v>14</v>
      </c>
      <c r="V13" s="160" t="s">
        <v>15</v>
      </c>
      <c r="W13" s="160" t="s">
        <v>16</v>
      </c>
      <c r="X13" s="160" t="s">
        <v>13</v>
      </c>
      <c r="Y13" s="163" t="s">
        <v>46</v>
      </c>
      <c r="Z13" s="163" t="s">
        <v>54</v>
      </c>
      <c r="AA13" s="164" t="s">
        <v>4</v>
      </c>
      <c r="AB13" s="164" t="s">
        <v>54</v>
      </c>
      <c r="AC13" s="165" t="s">
        <v>47</v>
      </c>
      <c r="AD13" s="163" t="s">
        <v>54</v>
      </c>
      <c r="AE13" s="164" t="s">
        <v>48</v>
      </c>
      <c r="AF13" s="164" t="s">
        <v>54</v>
      </c>
      <c r="AG13" s="166" t="s">
        <v>69</v>
      </c>
      <c r="AH13" s="163" t="s">
        <v>54</v>
      </c>
      <c r="AI13" s="167" t="s">
        <v>20</v>
      </c>
      <c r="AJ13" s="164" t="s">
        <v>54</v>
      </c>
      <c r="AK13" s="168" t="s">
        <v>1</v>
      </c>
      <c r="AL13" s="361"/>
      <c r="AM13" s="355"/>
      <c r="AN13" s="361"/>
      <c r="AO13" s="169"/>
      <c r="AR13" s="370"/>
      <c r="AS13" s="170" t="s">
        <v>26</v>
      </c>
      <c r="AT13" s="170" t="s">
        <v>27</v>
      </c>
      <c r="AU13" s="170" t="s">
        <v>28</v>
      </c>
      <c r="AV13" s="339"/>
      <c r="AW13" s="339"/>
      <c r="AX13" s="339"/>
      <c r="AY13" s="146"/>
      <c r="AZ13" s="171">
        <v>38692</v>
      </c>
    </row>
    <row r="14" spans="2:52" ht="19.5" customHeight="1">
      <c r="B14" s="234">
        <v>1</v>
      </c>
      <c r="C14" s="235" t="s">
        <v>147</v>
      </c>
      <c r="D14" s="172">
        <v>17</v>
      </c>
      <c r="E14" s="172">
        <v>10</v>
      </c>
      <c r="F14" s="172">
        <v>19</v>
      </c>
      <c r="G14" s="172">
        <v>2</v>
      </c>
      <c r="H14" s="172">
        <v>2</v>
      </c>
      <c r="I14" s="206">
        <v>5</v>
      </c>
      <c r="J14" s="172">
        <v>0</v>
      </c>
      <c r="K14" s="172">
        <v>20</v>
      </c>
      <c r="L14" s="173">
        <f aca="true" t="shared" si="0" ref="L14:L23">SUM(D14:K14)</f>
        <v>75</v>
      </c>
      <c r="M14" s="174">
        <f aca="true" t="shared" si="1" ref="M14:M32">RANK(L14,L$14:L$32,0)</f>
        <v>16</v>
      </c>
      <c r="N14" s="172">
        <v>10</v>
      </c>
      <c r="O14" s="172">
        <v>18</v>
      </c>
      <c r="P14" s="172">
        <v>34</v>
      </c>
      <c r="Q14" s="173">
        <f aca="true" t="shared" si="2" ref="Q14:Q23">SUBTOTAL(9,N14:P14)</f>
        <v>62</v>
      </c>
      <c r="R14" s="174">
        <f aca="true" t="shared" si="3" ref="R14:R32">RANK(Q14,Q$14:Q$32,0)</f>
        <v>16</v>
      </c>
      <c r="S14" s="172">
        <v>14</v>
      </c>
      <c r="T14" s="172">
        <v>14</v>
      </c>
      <c r="U14" s="172">
        <v>0</v>
      </c>
      <c r="V14" s="172">
        <v>10</v>
      </c>
      <c r="W14" s="172">
        <v>3</v>
      </c>
      <c r="X14" s="172">
        <v>23</v>
      </c>
      <c r="Y14" s="173">
        <f aca="true" t="shared" si="4" ref="Y14:Y23">SUM(S14:X14)</f>
        <v>64</v>
      </c>
      <c r="Z14" s="174">
        <f aca="true" t="shared" si="5" ref="Z14:Z32">RANK(Y14,Y$14:Y$32,0)</f>
        <v>15</v>
      </c>
      <c r="AA14" s="175">
        <v>86</v>
      </c>
      <c r="AB14" s="176">
        <f aca="true" t="shared" si="6" ref="AB14:AB32">RANK(AA14,AA$14:AA$32,0)</f>
        <v>13</v>
      </c>
      <c r="AC14" s="177">
        <v>49</v>
      </c>
      <c r="AD14" s="174">
        <f aca="true" t="shared" si="7" ref="AD14:AD32">RANK(AC14,AC$14:AC$32,0)</f>
        <v>7</v>
      </c>
      <c r="AE14" s="175">
        <v>35</v>
      </c>
      <c r="AF14" s="176">
        <f aca="true" t="shared" si="8" ref="AF14:AF32">RANK(AE14,AE$14:AE$32,0)</f>
        <v>18</v>
      </c>
      <c r="AG14" s="177">
        <v>63</v>
      </c>
      <c r="AH14" s="174">
        <f aca="true" t="shared" si="9" ref="AH14:AH32">RANK(AG14,AG$14:AG$32,0)</f>
        <v>19</v>
      </c>
      <c r="AI14" s="175">
        <v>33</v>
      </c>
      <c r="AJ14" s="176">
        <f aca="true" t="shared" si="10" ref="AJ14:AJ34">RANK(AI14,AI$14:AI$32,0)</f>
        <v>14</v>
      </c>
      <c r="AK14" s="178">
        <f aca="true" t="shared" si="11" ref="AK14:AK32">L14+Q14+Y14+AA14+AC14+AE14+AG14+AI14</f>
        <v>467</v>
      </c>
      <c r="AL14" s="217">
        <f aca="true" t="shared" si="12" ref="AL14:AL34">AK14/650</f>
        <v>0.7184615384615385</v>
      </c>
      <c r="AM14" s="174">
        <f aca="true" t="shared" si="13" ref="AM14:AM32">RANK(AL14,AL$14:AL$32,0)</f>
        <v>17</v>
      </c>
      <c r="AN14" s="149" t="str">
        <f>IF(AL14&lt;50%,"Gagal","Lulus")</f>
        <v>Lulus</v>
      </c>
      <c r="AO14" s="179"/>
      <c r="AR14" s="180">
        <v>1756</v>
      </c>
      <c r="AS14" s="181">
        <f aca="true" t="shared" si="14" ref="AS14:AS24">DATEDIF(AZ14,AZ$13,"Y")</f>
        <v>9</v>
      </c>
      <c r="AT14" s="181">
        <f aca="true" t="shared" si="15" ref="AT14:AT32">DATEDIF(AZ14,AZ$13,"YM")</f>
        <v>7</v>
      </c>
      <c r="AU14" s="181">
        <f aca="true" t="shared" si="16" ref="AU14:AU24">DATEDIF(AZ14,AZ$13,"MD")</f>
        <v>24</v>
      </c>
      <c r="AV14" s="180">
        <v>103</v>
      </c>
      <c r="AW14" s="180">
        <v>98</v>
      </c>
      <c r="AX14" s="182">
        <v>5</v>
      </c>
      <c r="AY14" s="183"/>
      <c r="AZ14" s="184">
        <v>35167</v>
      </c>
    </row>
    <row r="15" spans="2:52" ht="19.5" customHeight="1">
      <c r="B15" s="234">
        <v>2</v>
      </c>
      <c r="C15" s="235" t="s">
        <v>148</v>
      </c>
      <c r="D15" s="172">
        <v>11</v>
      </c>
      <c r="E15" s="172">
        <v>10</v>
      </c>
      <c r="F15" s="172">
        <v>14</v>
      </c>
      <c r="G15" s="172">
        <v>3</v>
      </c>
      <c r="H15" s="172">
        <v>4</v>
      </c>
      <c r="I15" s="172">
        <v>5</v>
      </c>
      <c r="J15" s="172">
        <v>3</v>
      </c>
      <c r="K15" s="172">
        <v>25</v>
      </c>
      <c r="L15" s="173">
        <f t="shared" si="0"/>
        <v>75</v>
      </c>
      <c r="M15" s="174">
        <f t="shared" si="1"/>
        <v>16</v>
      </c>
      <c r="N15" s="172">
        <v>16</v>
      </c>
      <c r="O15" s="172">
        <v>11</v>
      </c>
      <c r="P15" s="172">
        <v>17</v>
      </c>
      <c r="Q15" s="173">
        <f t="shared" si="2"/>
        <v>44</v>
      </c>
      <c r="R15" s="174">
        <f t="shared" si="3"/>
        <v>19</v>
      </c>
      <c r="S15" s="172">
        <v>7</v>
      </c>
      <c r="T15" s="172">
        <v>8</v>
      </c>
      <c r="U15" s="172">
        <v>0</v>
      </c>
      <c r="V15" s="172">
        <v>3</v>
      </c>
      <c r="W15" s="172">
        <v>3</v>
      </c>
      <c r="X15" s="172">
        <v>15</v>
      </c>
      <c r="Y15" s="173">
        <f t="shared" si="4"/>
        <v>36</v>
      </c>
      <c r="Z15" s="174">
        <f t="shared" si="5"/>
        <v>19</v>
      </c>
      <c r="AA15" s="175">
        <v>74</v>
      </c>
      <c r="AB15" s="176">
        <f t="shared" si="6"/>
        <v>19</v>
      </c>
      <c r="AC15" s="177">
        <v>34</v>
      </c>
      <c r="AD15" s="174">
        <f t="shared" si="7"/>
        <v>19</v>
      </c>
      <c r="AE15" s="175">
        <v>33</v>
      </c>
      <c r="AF15" s="176">
        <f t="shared" si="8"/>
        <v>19</v>
      </c>
      <c r="AG15" s="177">
        <v>71</v>
      </c>
      <c r="AH15" s="174">
        <f t="shared" si="9"/>
        <v>17</v>
      </c>
      <c r="AI15" s="175">
        <v>32</v>
      </c>
      <c r="AJ15" s="176">
        <f t="shared" si="10"/>
        <v>15</v>
      </c>
      <c r="AK15" s="178">
        <f t="shared" si="11"/>
        <v>399</v>
      </c>
      <c r="AL15" s="217">
        <f t="shared" si="12"/>
        <v>0.6138461538461538</v>
      </c>
      <c r="AM15" s="174">
        <f t="shared" si="13"/>
        <v>19</v>
      </c>
      <c r="AN15" s="149" t="str">
        <f aca="true" t="shared" si="17" ref="AN15:AN32">IF(AL15&lt;50%,"Gagal","Lulus")</f>
        <v>Lulus</v>
      </c>
      <c r="AO15" s="179"/>
      <c r="AR15" s="180">
        <v>1750</v>
      </c>
      <c r="AS15" s="181">
        <f>DATEDIF(AZ15,AZ$13,"Y")</f>
        <v>9</v>
      </c>
      <c r="AT15" s="181">
        <f t="shared" si="15"/>
        <v>3</v>
      </c>
      <c r="AU15" s="181">
        <f>DATEDIF(AZ15,AZ$13,"MD")</f>
        <v>19</v>
      </c>
      <c r="AV15" s="180">
        <v>103</v>
      </c>
      <c r="AW15" s="180">
        <v>100</v>
      </c>
      <c r="AX15" s="182">
        <v>3</v>
      </c>
      <c r="AY15" s="183"/>
      <c r="AZ15" s="184">
        <v>35294</v>
      </c>
    </row>
    <row r="16" spans="2:52" ht="19.5" customHeight="1">
      <c r="B16" s="234">
        <v>3</v>
      </c>
      <c r="C16" s="236" t="s">
        <v>149</v>
      </c>
      <c r="D16" s="172">
        <v>17</v>
      </c>
      <c r="E16" s="172">
        <v>10</v>
      </c>
      <c r="F16" s="172">
        <v>20</v>
      </c>
      <c r="G16" s="172">
        <v>4</v>
      </c>
      <c r="H16" s="172">
        <v>3</v>
      </c>
      <c r="I16" s="172">
        <v>4</v>
      </c>
      <c r="J16" s="172">
        <v>1</v>
      </c>
      <c r="K16" s="172">
        <v>25</v>
      </c>
      <c r="L16" s="173">
        <f t="shared" si="0"/>
        <v>84</v>
      </c>
      <c r="M16" s="174">
        <f t="shared" si="1"/>
        <v>13</v>
      </c>
      <c r="N16" s="172">
        <v>13</v>
      </c>
      <c r="O16" s="172">
        <v>24</v>
      </c>
      <c r="P16" s="172">
        <v>38</v>
      </c>
      <c r="Q16" s="173">
        <f t="shared" si="2"/>
        <v>75</v>
      </c>
      <c r="R16" s="174">
        <f t="shared" si="3"/>
        <v>11</v>
      </c>
      <c r="S16" s="172">
        <v>19</v>
      </c>
      <c r="T16" s="172">
        <v>17</v>
      </c>
      <c r="U16" s="172">
        <v>6</v>
      </c>
      <c r="V16" s="172">
        <v>10</v>
      </c>
      <c r="W16" s="172">
        <v>8</v>
      </c>
      <c r="X16" s="172">
        <v>17</v>
      </c>
      <c r="Y16" s="173">
        <f t="shared" si="4"/>
        <v>77</v>
      </c>
      <c r="Z16" s="174">
        <f t="shared" si="5"/>
        <v>12</v>
      </c>
      <c r="AA16" s="175">
        <v>90</v>
      </c>
      <c r="AB16" s="176">
        <f t="shared" si="6"/>
        <v>11</v>
      </c>
      <c r="AC16" s="177">
        <v>48</v>
      </c>
      <c r="AD16" s="174">
        <f t="shared" si="7"/>
        <v>10</v>
      </c>
      <c r="AE16" s="175">
        <v>40</v>
      </c>
      <c r="AF16" s="176">
        <f t="shared" si="8"/>
        <v>13</v>
      </c>
      <c r="AG16" s="177">
        <v>93</v>
      </c>
      <c r="AH16" s="174">
        <f t="shared" si="9"/>
        <v>5</v>
      </c>
      <c r="AI16" s="175">
        <v>35</v>
      </c>
      <c r="AJ16" s="176">
        <f t="shared" si="10"/>
        <v>12</v>
      </c>
      <c r="AK16" s="178">
        <f t="shared" si="11"/>
        <v>542</v>
      </c>
      <c r="AL16" s="217">
        <f t="shared" si="12"/>
        <v>0.8338461538461538</v>
      </c>
      <c r="AM16" s="174">
        <f t="shared" si="13"/>
        <v>12</v>
      </c>
      <c r="AN16" s="149" t="str">
        <f t="shared" si="17"/>
        <v>Lulus</v>
      </c>
      <c r="AO16" s="179"/>
      <c r="AR16" s="180">
        <v>1753</v>
      </c>
      <c r="AS16" s="181">
        <f>DATEDIF(AZ16,AZ$13,"Y")</f>
        <v>8</v>
      </c>
      <c r="AT16" s="181">
        <f t="shared" si="15"/>
        <v>11</v>
      </c>
      <c r="AU16" s="181">
        <f>DATEDIF(AZ16,AZ$13,"MD")</f>
        <v>3</v>
      </c>
      <c r="AV16" s="180">
        <v>103</v>
      </c>
      <c r="AW16" s="180">
        <v>103</v>
      </c>
      <c r="AX16" s="182">
        <v>0</v>
      </c>
      <c r="AY16" s="183"/>
      <c r="AZ16" s="184">
        <v>35433</v>
      </c>
    </row>
    <row r="17" spans="2:52" ht="19.5" customHeight="1">
      <c r="B17" s="234">
        <v>4</v>
      </c>
      <c r="C17" s="235" t="s">
        <v>150</v>
      </c>
      <c r="D17" s="172">
        <v>11</v>
      </c>
      <c r="E17" s="172">
        <v>10</v>
      </c>
      <c r="F17" s="172">
        <v>19</v>
      </c>
      <c r="G17" s="172">
        <v>3</v>
      </c>
      <c r="H17" s="172">
        <v>2</v>
      </c>
      <c r="I17" s="172">
        <v>5</v>
      </c>
      <c r="J17" s="172">
        <v>2</v>
      </c>
      <c r="K17" s="172">
        <v>26</v>
      </c>
      <c r="L17" s="173">
        <f>SUM(D17:K17)</f>
        <v>78</v>
      </c>
      <c r="M17" s="174">
        <f t="shared" si="1"/>
        <v>14</v>
      </c>
      <c r="N17" s="172">
        <v>17</v>
      </c>
      <c r="O17" s="172">
        <v>15</v>
      </c>
      <c r="P17" s="172">
        <v>28</v>
      </c>
      <c r="Q17" s="173">
        <f>SUBTOTAL(9,N17:P17)</f>
        <v>60</v>
      </c>
      <c r="R17" s="174">
        <f t="shared" si="3"/>
        <v>17</v>
      </c>
      <c r="S17" s="172">
        <v>12</v>
      </c>
      <c r="T17" s="172">
        <v>10</v>
      </c>
      <c r="U17" s="172">
        <v>3</v>
      </c>
      <c r="V17" s="172">
        <v>10</v>
      </c>
      <c r="W17" s="172">
        <v>1</v>
      </c>
      <c r="X17" s="172">
        <v>18</v>
      </c>
      <c r="Y17" s="173">
        <f>SUM(S17:X17)</f>
        <v>54</v>
      </c>
      <c r="Z17" s="174">
        <f t="shared" si="5"/>
        <v>17</v>
      </c>
      <c r="AA17" s="175">
        <v>90</v>
      </c>
      <c r="AB17" s="176">
        <f t="shared" si="6"/>
        <v>11</v>
      </c>
      <c r="AC17" s="177">
        <v>44</v>
      </c>
      <c r="AD17" s="174">
        <f t="shared" si="7"/>
        <v>16</v>
      </c>
      <c r="AE17" s="175">
        <v>46</v>
      </c>
      <c r="AF17" s="176">
        <f t="shared" si="8"/>
        <v>3</v>
      </c>
      <c r="AG17" s="177">
        <v>73</v>
      </c>
      <c r="AH17" s="174">
        <f t="shared" si="9"/>
        <v>15</v>
      </c>
      <c r="AI17" s="175">
        <v>30</v>
      </c>
      <c r="AJ17" s="176">
        <f t="shared" si="10"/>
        <v>18</v>
      </c>
      <c r="AK17" s="178">
        <f t="shared" si="11"/>
        <v>475</v>
      </c>
      <c r="AL17" s="217">
        <f t="shared" si="12"/>
        <v>0.7307692307692307</v>
      </c>
      <c r="AM17" s="174">
        <f t="shared" si="13"/>
        <v>16</v>
      </c>
      <c r="AN17" s="149" t="str">
        <f t="shared" si="17"/>
        <v>Lulus</v>
      </c>
      <c r="AO17" s="179"/>
      <c r="AR17" s="180">
        <v>1754</v>
      </c>
      <c r="AS17" s="181">
        <f t="shared" si="14"/>
        <v>8</v>
      </c>
      <c r="AT17" s="181">
        <f t="shared" si="15"/>
        <v>10</v>
      </c>
      <c r="AU17" s="181">
        <f t="shared" si="16"/>
        <v>28</v>
      </c>
      <c r="AV17" s="180">
        <v>103</v>
      </c>
      <c r="AW17" s="180">
        <v>99</v>
      </c>
      <c r="AX17" s="182">
        <v>4</v>
      </c>
      <c r="AY17" s="183"/>
      <c r="AZ17" s="185">
        <v>35438</v>
      </c>
    </row>
    <row r="18" spans="2:52" ht="19.5" customHeight="1">
      <c r="B18" s="234">
        <v>5</v>
      </c>
      <c r="C18" s="235" t="s">
        <v>151</v>
      </c>
      <c r="D18" s="172">
        <v>16</v>
      </c>
      <c r="E18" s="172">
        <v>10</v>
      </c>
      <c r="F18" s="172">
        <v>16</v>
      </c>
      <c r="G18" s="172">
        <v>3</v>
      </c>
      <c r="H18" s="172">
        <v>2</v>
      </c>
      <c r="I18" s="172">
        <v>2</v>
      </c>
      <c r="J18" s="172">
        <v>0</v>
      </c>
      <c r="K18" s="172">
        <v>22</v>
      </c>
      <c r="L18" s="173">
        <f t="shared" si="0"/>
        <v>71</v>
      </c>
      <c r="M18" s="174">
        <f t="shared" si="1"/>
        <v>18</v>
      </c>
      <c r="N18" s="172">
        <v>16</v>
      </c>
      <c r="O18" s="172">
        <v>13</v>
      </c>
      <c r="P18" s="172">
        <v>23</v>
      </c>
      <c r="Q18" s="173">
        <f t="shared" si="2"/>
        <v>52</v>
      </c>
      <c r="R18" s="174">
        <f t="shared" si="3"/>
        <v>18</v>
      </c>
      <c r="S18" s="172">
        <v>7</v>
      </c>
      <c r="T18" s="172">
        <v>7</v>
      </c>
      <c r="U18" s="172">
        <v>1</v>
      </c>
      <c r="V18" s="172">
        <v>7</v>
      </c>
      <c r="W18" s="172">
        <v>3</v>
      </c>
      <c r="X18" s="172">
        <v>16</v>
      </c>
      <c r="Y18" s="173">
        <f t="shared" si="4"/>
        <v>41</v>
      </c>
      <c r="Z18" s="174">
        <f t="shared" si="5"/>
        <v>18</v>
      </c>
      <c r="AA18" s="175">
        <v>75</v>
      </c>
      <c r="AB18" s="176">
        <f t="shared" si="6"/>
        <v>17</v>
      </c>
      <c r="AC18" s="177">
        <v>35</v>
      </c>
      <c r="AD18" s="174">
        <f t="shared" si="7"/>
        <v>18</v>
      </c>
      <c r="AE18" s="175">
        <v>37</v>
      </c>
      <c r="AF18" s="176">
        <f t="shared" si="8"/>
        <v>17</v>
      </c>
      <c r="AG18" s="177">
        <v>70</v>
      </c>
      <c r="AH18" s="174">
        <f t="shared" si="9"/>
        <v>18</v>
      </c>
      <c r="AI18" s="175">
        <v>36</v>
      </c>
      <c r="AJ18" s="176">
        <f t="shared" si="10"/>
        <v>11</v>
      </c>
      <c r="AK18" s="178">
        <f t="shared" si="11"/>
        <v>417</v>
      </c>
      <c r="AL18" s="217">
        <f t="shared" si="12"/>
        <v>0.6415384615384615</v>
      </c>
      <c r="AM18" s="174">
        <f t="shared" si="13"/>
        <v>18</v>
      </c>
      <c r="AN18" s="149" t="str">
        <f t="shared" si="17"/>
        <v>Lulus</v>
      </c>
      <c r="AO18" s="179"/>
      <c r="AR18" s="180">
        <v>1757</v>
      </c>
      <c r="AS18" s="181">
        <f t="shared" si="14"/>
        <v>8</v>
      </c>
      <c r="AT18" s="181">
        <f t="shared" si="15"/>
        <v>11</v>
      </c>
      <c r="AU18" s="181">
        <f t="shared" si="16"/>
        <v>16</v>
      </c>
      <c r="AV18" s="180">
        <v>103</v>
      </c>
      <c r="AW18" s="180">
        <v>103</v>
      </c>
      <c r="AX18" s="182">
        <v>0</v>
      </c>
      <c r="AY18" s="183"/>
      <c r="AZ18" s="185">
        <v>35419</v>
      </c>
    </row>
    <row r="19" spans="2:52" ht="19.5" customHeight="1">
      <c r="B19" s="234">
        <v>6</v>
      </c>
      <c r="C19" s="235" t="s">
        <v>152</v>
      </c>
      <c r="D19" s="172">
        <v>18</v>
      </c>
      <c r="E19" s="172">
        <v>10</v>
      </c>
      <c r="F19" s="172">
        <v>20</v>
      </c>
      <c r="G19" s="172">
        <v>4</v>
      </c>
      <c r="H19" s="172">
        <v>4</v>
      </c>
      <c r="I19" s="172">
        <v>4</v>
      </c>
      <c r="J19" s="172">
        <v>1</v>
      </c>
      <c r="K19" s="172">
        <v>25</v>
      </c>
      <c r="L19" s="173">
        <f t="shared" si="0"/>
        <v>86</v>
      </c>
      <c r="M19" s="174">
        <f t="shared" si="1"/>
        <v>10</v>
      </c>
      <c r="N19" s="172">
        <v>14</v>
      </c>
      <c r="O19" s="172">
        <v>27</v>
      </c>
      <c r="P19" s="172">
        <v>48</v>
      </c>
      <c r="Q19" s="173">
        <f t="shared" si="2"/>
        <v>89</v>
      </c>
      <c r="R19" s="174">
        <f t="shared" si="3"/>
        <v>5</v>
      </c>
      <c r="S19" s="172">
        <v>19</v>
      </c>
      <c r="T19" s="172">
        <v>20</v>
      </c>
      <c r="U19" s="172">
        <v>10</v>
      </c>
      <c r="V19" s="172">
        <v>8</v>
      </c>
      <c r="W19" s="172">
        <v>9</v>
      </c>
      <c r="X19" s="172">
        <v>30</v>
      </c>
      <c r="Y19" s="173">
        <f t="shared" si="4"/>
        <v>96</v>
      </c>
      <c r="Z19" s="174">
        <f t="shared" si="5"/>
        <v>3</v>
      </c>
      <c r="AA19" s="175">
        <v>94</v>
      </c>
      <c r="AB19" s="176">
        <f t="shared" si="6"/>
        <v>9</v>
      </c>
      <c r="AC19" s="177">
        <v>48</v>
      </c>
      <c r="AD19" s="174">
        <f t="shared" si="7"/>
        <v>10</v>
      </c>
      <c r="AE19" s="175">
        <v>47</v>
      </c>
      <c r="AF19" s="176">
        <f t="shared" si="8"/>
        <v>2</v>
      </c>
      <c r="AG19" s="177">
        <v>95</v>
      </c>
      <c r="AH19" s="174">
        <f t="shared" si="9"/>
        <v>3</v>
      </c>
      <c r="AI19" s="175">
        <v>30</v>
      </c>
      <c r="AJ19" s="176">
        <f t="shared" si="10"/>
        <v>18</v>
      </c>
      <c r="AK19" s="178">
        <f t="shared" si="11"/>
        <v>585</v>
      </c>
      <c r="AL19" s="217">
        <f t="shared" si="12"/>
        <v>0.9</v>
      </c>
      <c r="AM19" s="174">
        <f t="shared" si="13"/>
        <v>5</v>
      </c>
      <c r="AN19" s="149" t="str">
        <f t="shared" si="17"/>
        <v>Lulus</v>
      </c>
      <c r="AO19" s="179"/>
      <c r="AR19" s="180">
        <v>1751</v>
      </c>
      <c r="AS19" s="181">
        <f t="shared" si="14"/>
        <v>8</v>
      </c>
      <c r="AT19" s="181">
        <f t="shared" si="15"/>
        <v>9</v>
      </c>
      <c r="AU19" s="181">
        <f t="shared" si="16"/>
        <v>19</v>
      </c>
      <c r="AV19" s="180">
        <v>103</v>
      </c>
      <c r="AW19" s="180">
        <v>98</v>
      </c>
      <c r="AX19" s="180">
        <v>5</v>
      </c>
      <c r="AY19" s="183"/>
      <c r="AZ19" s="184">
        <v>35478</v>
      </c>
    </row>
    <row r="20" spans="2:52" ht="19.5" customHeight="1">
      <c r="B20" s="234">
        <v>7</v>
      </c>
      <c r="C20" s="235" t="s">
        <v>153</v>
      </c>
      <c r="D20" s="172">
        <v>19</v>
      </c>
      <c r="E20" s="172">
        <v>10</v>
      </c>
      <c r="F20" s="172">
        <v>20</v>
      </c>
      <c r="G20" s="172">
        <v>4</v>
      </c>
      <c r="H20" s="172">
        <v>4</v>
      </c>
      <c r="I20" s="172">
        <v>5</v>
      </c>
      <c r="J20" s="172">
        <v>5</v>
      </c>
      <c r="K20" s="172">
        <v>26</v>
      </c>
      <c r="L20" s="173">
        <f t="shared" si="0"/>
        <v>93</v>
      </c>
      <c r="M20" s="174">
        <f t="shared" si="1"/>
        <v>5</v>
      </c>
      <c r="N20" s="172">
        <v>17</v>
      </c>
      <c r="O20" s="172">
        <v>29</v>
      </c>
      <c r="P20" s="172">
        <v>45</v>
      </c>
      <c r="Q20" s="173">
        <f t="shared" si="2"/>
        <v>91</v>
      </c>
      <c r="R20" s="174">
        <f t="shared" si="3"/>
        <v>4</v>
      </c>
      <c r="S20" s="172">
        <v>16</v>
      </c>
      <c r="T20" s="172">
        <v>18</v>
      </c>
      <c r="U20" s="172">
        <v>10</v>
      </c>
      <c r="V20" s="172">
        <v>10</v>
      </c>
      <c r="W20" s="172">
        <v>9</v>
      </c>
      <c r="X20" s="172">
        <v>21</v>
      </c>
      <c r="Y20" s="173">
        <f t="shared" si="4"/>
        <v>84</v>
      </c>
      <c r="Z20" s="174">
        <f t="shared" si="5"/>
        <v>8</v>
      </c>
      <c r="AA20" s="175">
        <v>98</v>
      </c>
      <c r="AB20" s="176">
        <f t="shared" si="6"/>
        <v>3</v>
      </c>
      <c r="AC20" s="177">
        <v>48</v>
      </c>
      <c r="AD20" s="174">
        <f t="shared" si="7"/>
        <v>10</v>
      </c>
      <c r="AE20" s="175">
        <v>46</v>
      </c>
      <c r="AF20" s="176">
        <f t="shared" si="8"/>
        <v>3</v>
      </c>
      <c r="AG20" s="177">
        <v>94</v>
      </c>
      <c r="AH20" s="174">
        <f t="shared" si="9"/>
        <v>4</v>
      </c>
      <c r="AI20" s="175">
        <v>37</v>
      </c>
      <c r="AJ20" s="176">
        <f t="shared" si="10"/>
        <v>6</v>
      </c>
      <c r="AK20" s="178">
        <f t="shared" si="11"/>
        <v>591</v>
      </c>
      <c r="AL20" s="217">
        <f t="shared" si="12"/>
        <v>0.9092307692307692</v>
      </c>
      <c r="AM20" s="174">
        <f t="shared" si="13"/>
        <v>4</v>
      </c>
      <c r="AN20" s="149" t="str">
        <f t="shared" si="17"/>
        <v>Lulus</v>
      </c>
      <c r="AO20" s="179"/>
      <c r="AR20" s="180">
        <v>1759</v>
      </c>
      <c r="AS20" s="181">
        <f t="shared" si="14"/>
        <v>9</v>
      </c>
      <c r="AT20" s="181">
        <f t="shared" si="15"/>
        <v>7</v>
      </c>
      <c r="AU20" s="181">
        <f t="shared" si="16"/>
        <v>21</v>
      </c>
      <c r="AV20" s="180">
        <v>103</v>
      </c>
      <c r="AW20" s="180">
        <v>102</v>
      </c>
      <c r="AX20" s="180">
        <v>1</v>
      </c>
      <c r="AY20" s="183"/>
      <c r="AZ20" s="184">
        <v>35170</v>
      </c>
    </row>
    <row r="21" spans="2:52" ht="19.5" customHeight="1">
      <c r="B21" s="234">
        <v>8</v>
      </c>
      <c r="C21" s="235" t="s">
        <v>154</v>
      </c>
      <c r="D21" s="172">
        <v>19</v>
      </c>
      <c r="E21" s="172">
        <v>10</v>
      </c>
      <c r="F21" s="172">
        <v>20</v>
      </c>
      <c r="G21" s="172">
        <v>3</v>
      </c>
      <c r="H21" s="172">
        <v>3</v>
      </c>
      <c r="I21" s="172">
        <v>5</v>
      </c>
      <c r="J21" s="172">
        <v>4</v>
      </c>
      <c r="K21" s="172">
        <v>27</v>
      </c>
      <c r="L21" s="173">
        <f t="shared" si="0"/>
        <v>91</v>
      </c>
      <c r="M21" s="174">
        <f t="shared" si="1"/>
        <v>7</v>
      </c>
      <c r="N21" s="172">
        <v>18</v>
      </c>
      <c r="O21" s="172">
        <v>25</v>
      </c>
      <c r="P21" s="172">
        <v>38</v>
      </c>
      <c r="Q21" s="173">
        <f t="shared" si="2"/>
        <v>81</v>
      </c>
      <c r="R21" s="174">
        <f t="shared" si="3"/>
        <v>6</v>
      </c>
      <c r="S21" s="172">
        <v>18</v>
      </c>
      <c r="T21" s="172">
        <v>15</v>
      </c>
      <c r="U21" s="172">
        <v>4</v>
      </c>
      <c r="V21" s="172">
        <v>8</v>
      </c>
      <c r="W21" s="172">
        <v>10</v>
      </c>
      <c r="X21" s="172">
        <v>23</v>
      </c>
      <c r="Y21" s="173">
        <f t="shared" si="4"/>
        <v>78</v>
      </c>
      <c r="Z21" s="174">
        <f t="shared" si="5"/>
        <v>11</v>
      </c>
      <c r="AA21" s="175">
        <v>95</v>
      </c>
      <c r="AB21" s="176">
        <f t="shared" si="6"/>
        <v>8</v>
      </c>
      <c r="AC21" s="177">
        <v>49</v>
      </c>
      <c r="AD21" s="174">
        <f t="shared" si="7"/>
        <v>7</v>
      </c>
      <c r="AE21" s="175">
        <v>44</v>
      </c>
      <c r="AF21" s="176">
        <f t="shared" si="8"/>
        <v>7</v>
      </c>
      <c r="AG21" s="177">
        <v>89</v>
      </c>
      <c r="AH21" s="174">
        <f t="shared" si="9"/>
        <v>9</v>
      </c>
      <c r="AI21" s="175">
        <v>37</v>
      </c>
      <c r="AJ21" s="176">
        <f t="shared" si="10"/>
        <v>6</v>
      </c>
      <c r="AK21" s="178">
        <f t="shared" si="11"/>
        <v>564</v>
      </c>
      <c r="AL21" s="217">
        <f t="shared" si="12"/>
        <v>0.8676923076923077</v>
      </c>
      <c r="AM21" s="174">
        <f t="shared" si="13"/>
        <v>7</v>
      </c>
      <c r="AN21" s="149" t="str">
        <f t="shared" si="17"/>
        <v>Lulus</v>
      </c>
      <c r="AO21" s="179"/>
      <c r="AR21" s="180">
        <v>1760</v>
      </c>
      <c r="AS21" s="181">
        <f t="shared" si="14"/>
        <v>9</v>
      </c>
      <c r="AT21" s="181">
        <f t="shared" si="15"/>
        <v>7</v>
      </c>
      <c r="AU21" s="181">
        <f t="shared" si="16"/>
        <v>13</v>
      </c>
      <c r="AV21" s="180">
        <v>103</v>
      </c>
      <c r="AW21" s="180">
        <v>102</v>
      </c>
      <c r="AX21" s="180">
        <v>1</v>
      </c>
      <c r="AY21" s="183"/>
      <c r="AZ21" s="184">
        <v>35178</v>
      </c>
    </row>
    <row r="22" spans="2:52" ht="19.5" customHeight="1">
      <c r="B22" s="234">
        <v>9</v>
      </c>
      <c r="C22" s="236" t="s">
        <v>155</v>
      </c>
      <c r="D22" s="172">
        <v>18</v>
      </c>
      <c r="E22" s="172">
        <v>10</v>
      </c>
      <c r="F22" s="172">
        <v>18</v>
      </c>
      <c r="G22" s="172">
        <v>3</v>
      </c>
      <c r="H22" s="172">
        <v>4</v>
      </c>
      <c r="I22" s="172">
        <v>2</v>
      </c>
      <c r="J22" s="172">
        <v>2</v>
      </c>
      <c r="K22" s="172">
        <v>20</v>
      </c>
      <c r="L22" s="173">
        <f t="shared" si="0"/>
        <v>77</v>
      </c>
      <c r="M22" s="174">
        <f t="shared" si="1"/>
        <v>15</v>
      </c>
      <c r="N22" s="172">
        <v>18</v>
      </c>
      <c r="O22" s="172">
        <v>20</v>
      </c>
      <c r="P22" s="172">
        <v>30</v>
      </c>
      <c r="Q22" s="173">
        <f t="shared" si="2"/>
        <v>68</v>
      </c>
      <c r="R22" s="174">
        <f t="shared" si="3"/>
        <v>15</v>
      </c>
      <c r="S22" s="172">
        <v>17</v>
      </c>
      <c r="T22" s="172">
        <v>15</v>
      </c>
      <c r="U22" s="172">
        <v>4</v>
      </c>
      <c r="V22" s="172">
        <v>8</v>
      </c>
      <c r="W22" s="172">
        <v>6</v>
      </c>
      <c r="X22" s="172">
        <v>20</v>
      </c>
      <c r="Y22" s="173">
        <f t="shared" si="4"/>
        <v>70</v>
      </c>
      <c r="Z22" s="174">
        <f t="shared" si="5"/>
        <v>14</v>
      </c>
      <c r="AA22" s="175">
        <v>76</v>
      </c>
      <c r="AB22" s="176">
        <f t="shared" si="6"/>
        <v>16</v>
      </c>
      <c r="AC22" s="177">
        <v>41</v>
      </c>
      <c r="AD22" s="174">
        <f t="shared" si="7"/>
        <v>17</v>
      </c>
      <c r="AE22" s="175">
        <v>48</v>
      </c>
      <c r="AF22" s="176">
        <f t="shared" si="8"/>
        <v>1</v>
      </c>
      <c r="AG22" s="177">
        <v>85</v>
      </c>
      <c r="AH22" s="174">
        <f t="shared" si="9"/>
        <v>13</v>
      </c>
      <c r="AI22" s="175">
        <v>37</v>
      </c>
      <c r="AJ22" s="176">
        <f t="shared" si="10"/>
        <v>6</v>
      </c>
      <c r="AK22" s="178">
        <f t="shared" si="11"/>
        <v>502</v>
      </c>
      <c r="AL22" s="217">
        <f t="shared" si="12"/>
        <v>0.7723076923076924</v>
      </c>
      <c r="AM22" s="174">
        <f t="shared" si="13"/>
        <v>14</v>
      </c>
      <c r="AN22" s="149" t="str">
        <f t="shared" si="17"/>
        <v>Lulus</v>
      </c>
      <c r="AO22" s="179"/>
      <c r="AR22" s="180">
        <v>1761</v>
      </c>
      <c r="AS22" s="181">
        <f t="shared" si="14"/>
        <v>9</v>
      </c>
      <c r="AT22" s="181">
        <f t="shared" si="15"/>
        <v>1</v>
      </c>
      <c r="AU22" s="181">
        <f t="shared" si="16"/>
        <v>22</v>
      </c>
      <c r="AV22" s="180">
        <v>103</v>
      </c>
      <c r="AW22" s="180">
        <v>101</v>
      </c>
      <c r="AX22" s="180">
        <v>2</v>
      </c>
      <c r="AY22" s="183"/>
      <c r="AZ22" s="184">
        <v>35352</v>
      </c>
    </row>
    <row r="23" spans="2:52" ht="19.5" customHeight="1">
      <c r="B23" s="234">
        <v>10</v>
      </c>
      <c r="C23" s="235" t="s">
        <v>156</v>
      </c>
      <c r="D23" s="172">
        <v>19</v>
      </c>
      <c r="E23" s="172">
        <v>10</v>
      </c>
      <c r="F23" s="172">
        <v>20</v>
      </c>
      <c r="G23" s="172">
        <v>3</v>
      </c>
      <c r="H23" s="172">
        <v>3</v>
      </c>
      <c r="I23" s="172">
        <v>5</v>
      </c>
      <c r="J23" s="172">
        <v>0</v>
      </c>
      <c r="K23" s="172">
        <v>25</v>
      </c>
      <c r="L23" s="173">
        <f t="shared" si="0"/>
        <v>85</v>
      </c>
      <c r="M23" s="174">
        <f t="shared" si="1"/>
        <v>12</v>
      </c>
      <c r="N23" s="172">
        <v>18</v>
      </c>
      <c r="O23" s="172">
        <v>22</v>
      </c>
      <c r="P23" s="172">
        <v>33</v>
      </c>
      <c r="Q23" s="173">
        <f t="shared" si="2"/>
        <v>73</v>
      </c>
      <c r="R23" s="174">
        <f t="shared" si="3"/>
        <v>13</v>
      </c>
      <c r="S23" s="172">
        <v>20</v>
      </c>
      <c r="T23" s="172">
        <v>18</v>
      </c>
      <c r="U23" s="172">
        <v>10</v>
      </c>
      <c r="V23" s="172">
        <v>10</v>
      </c>
      <c r="W23" s="172">
        <v>10</v>
      </c>
      <c r="X23" s="172">
        <v>23</v>
      </c>
      <c r="Y23" s="173">
        <f t="shared" si="4"/>
        <v>91</v>
      </c>
      <c r="Z23" s="174">
        <f t="shared" si="5"/>
        <v>5</v>
      </c>
      <c r="AA23" s="175">
        <v>97</v>
      </c>
      <c r="AB23" s="176">
        <f t="shared" si="6"/>
        <v>4</v>
      </c>
      <c r="AC23" s="177">
        <v>48</v>
      </c>
      <c r="AD23" s="174">
        <f t="shared" si="7"/>
        <v>10</v>
      </c>
      <c r="AE23" s="175">
        <v>43</v>
      </c>
      <c r="AF23" s="176">
        <f t="shared" si="8"/>
        <v>10</v>
      </c>
      <c r="AG23" s="177">
        <v>86</v>
      </c>
      <c r="AH23" s="174">
        <f t="shared" si="9"/>
        <v>12</v>
      </c>
      <c r="AI23" s="175">
        <v>39</v>
      </c>
      <c r="AJ23" s="176">
        <f t="shared" si="10"/>
        <v>3</v>
      </c>
      <c r="AK23" s="178">
        <f t="shared" si="11"/>
        <v>562</v>
      </c>
      <c r="AL23" s="217">
        <f t="shared" si="12"/>
        <v>0.8646153846153846</v>
      </c>
      <c r="AM23" s="174">
        <f t="shared" si="13"/>
        <v>9</v>
      </c>
      <c r="AN23" s="149" t="str">
        <f t="shared" si="17"/>
        <v>Lulus</v>
      </c>
      <c r="AO23" s="179"/>
      <c r="AR23" s="180">
        <v>1762</v>
      </c>
      <c r="AS23" s="181">
        <f t="shared" si="14"/>
        <v>9</v>
      </c>
      <c r="AT23" s="181">
        <f t="shared" si="15"/>
        <v>4</v>
      </c>
      <c r="AU23" s="181">
        <f t="shared" si="16"/>
        <v>5</v>
      </c>
      <c r="AV23" s="180">
        <v>103</v>
      </c>
      <c r="AW23" s="180">
        <v>101</v>
      </c>
      <c r="AX23" s="180">
        <v>2</v>
      </c>
      <c r="AY23" s="183"/>
      <c r="AZ23" s="184">
        <v>35277</v>
      </c>
    </row>
    <row r="24" spans="2:52" ht="19.5" customHeight="1">
      <c r="B24" s="234">
        <v>11</v>
      </c>
      <c r="C24" s="235" t="s">
        <v>157</v>
      </c>
      <c r="D24" s="172">
        <v>19</v>
      </c>
      <c r="E24" s="172">
        <v>10</v>
      </c>
      <c r="F24" s="172">
        <v>20</v>
      </c>
      <c r="G24" s="172">
        <v>4</v>
      </c>
      <c r="H24" s="172">
        <v>4</v>
      </c>
      <c r="I24" s="172">
        <v>5</v>
      </c>
      <c r="J24" s="172">
        <v>5</v>
      </c>
      <c r="K24" s="172">
        <v>29</v>
      </c>
      <c r="L24" s="173">
        <f aca="true" t="shared" si="18" ref="L24:L32">SUM(D24:K24)</f>
        <v>96</v>
      </c>
      <c r="M24" s="174">
        <f t="shared" si="1"/>
        <v>4</v>
      </c>
      <c r="N24" s="172">
        <v>19</v>
      </c>
      <c r="O24" s="172">
        <v>30</v>
      </c>
      <c r="P24" s="172">
        <v>46</v>
      </c>
      <c r="Q24" s="173">
        <f aca="true" t="shared" si="19" ref="Q24:Q32">SUBTOTAL(9,N24:P24)</f>
        <v>95</v>
      </c>
      <c r="R24" s="174">
        <f t="shared" si="3"/>
        <v>1</v>
      </c>
      <c r="S24" s="172">
        <v>20</v>
      </c>
      <c r="T24" s="172">
        <v>20</v>
      </c>
      <c r="U24" s="172">
        <v>10</v>
      </c>
      <c r="V24" s="172">
        <v>10</v>
      </c>
      <c r="W24" s="172">
        <v>10</v>
      </c>
      <c r="X24" s="172">
        <v>30</v>
      </c>
      <c r="Y24" s="173">
        <f aca="true" t="shared" si="20" ref="Y24:Y32">SUM(S24:X24)</f>
        <v>100</v>
      </c>
      <c r="Z24" s="174">
        <f t="shared" si="5"/>
        <v>1</v>
      </c>
      <c r="AA24" s="175">
        <v>100</v>
      </c>
      <c r="AB24" s="176">
        <f t="shared" si="6"/>
        <v>1</v>
      </c>
      <c r="AC24" s="177">
        <v>50</v>
      </c>
      <c r="AD24" s="174">
        <f t="shared" si="7"/>
        <v>1</v>
      </c>
      <c r="AE24" s="175">
        <v>46</v>
      </c>
      <c r="AF24" s="176">
        <f t="shared" si="8"/>
        <v>3</v>
      </c>
      <c r="AG24" s="177">
        <v>97</v>
      </c>
      <c r="AH24" s="174">
        <f t="shared" si="9"/>
        <v>2</v>
      </c>
      <c r="AI24" s="175">
        <v>37</v>
      </c>
      <c r="AJ24" s="176">
        <f t="shared" si="10"/>
        <v>6</v>
      </c>
      <c r="AK24" s="178">
        <f t="shared" si="11"/>
        <v>621</v>
      </c>
      <c r="AL24" s="217">
        <f t="shared" si="12"/>
        <v>0.9553846153846154</v>
      </c>
      <c r="AM24" s="174">
        <f t="shared" si="13"/>
        <v>1</v>
      </c>
      <c r="AN24" s="149" t="str">
        <f t="shared" si="17"/>
        <v>Lulus</v>
      </c>
      <c r="AO24" s="179"/>
      <c r="AR24" s="180">
        <v>1763</v>
      </c>
      <c r="AS24" s="181">
        <f t="shared" si="14"/>
        <v>9</v>
      </c>
      <c r="AT24" s="181">
        <f t="shared" si="15"/>
        <v>3</v>
      </c>
      <c r="AU24" s="181">
        <f t="shared" si="16"/>
        <v>19</v>
      </c>
      <c r="AV24" s="180">
        <v>103</v>
      </c>
      <c r="AW24" s="180">
        <v>102</v>
      </c>
      <c r="AX24" s="182">
        <v>1</v>
      </c>
      <c r="AY24" s="183"/>
      <c r="AZ24" s="184">
        <v>35294</v>
      </c>
    </row>
    <row r="25" spans="2:52" ht="19.5" customHeight="1">
      <c r="B25" s="234">
        <v>12</v>
      </c>
      <c r="C25" s="236" t="s">
        <v>160</v>
      </c>
      <c r="D25" s="172">
        <v>19</v>
      </c>
      <c r="E25" s="172">
        <v>10</v>
      </c>
      <c r="F25" s="172">
        <v>20</v>
      </c>
      <c r="G25" s="172">
        <v>4</v>
      </c>
      <c r="H25" s="172">
        <v>4</v>
      </c>
      <c r="I25" s="172">
        <v>4</v>
      </c>
      <c r="J25" s="172">
        <v>5</v>
      </c>
      <c r="K25" s="172">
        <v>27</v>
      </c>
      <c r="L25" s="173">
        <f t="shared" si="18"/>
        <v>93</v>
      </c>
      <c r="M25" s="174">
        <f t="shared" si="1"/>
        <v>5</v>
      </c>
      <c r="N25" s="172">
        <v>14</v>
      </c>
      <c r="O25" s="172">
        <v>24</v>
      </c>
      <c r="P25" s="172">
        <v>36</v>
      </c>
      <c r="Q25" s="173">
        <f t="shared" si="19"/>
        <v>74</v>
      </c>
      <c r="R25" s="174">
        <f t="shared" si="3"/>
        <v>12</v>
      </c>
      <c r="S25" s="172">
        <v>18</v>
      </c>
      <c r="T25" s="172">
        <v>18</v>
      </c>
      <c r="U25" s="172">
        <v>6</v>
      </c>
      <c r="V25" s="172">
        <v>8</v>
      </c>
      <c r="W25" s="172">
        <v>10</v>
      </c>
      <c r="X25" s="172">
        <v>24</v>
      </c>
      <c r="Y25" s="173">
        <f t="shared" si="20"/>
        <v>84</v>
      </c>
      <c r="Z25" s="174">
        <f t="shared" si="5"/>
        <v>8</v>
      </c>
      <c r="AA25" s="175">
        <v>96</v>
      </c>
      <c r="AB25" s="176">
        <f t="shared" si="6"/>
        <v>6</v>
      </c>
      <c r="AC25" s="177">
        <v>50</v>
      </c>
      <c r="AD25" s="174">
        <f t="shared" si="7"/>
        <v>1</v>
      </c>
      <c r="AE25" s="175">
        <v>38</v>
      </c>
      <c r="AF25" s="176">
        <f t="shared" si="8"/>
        <v>15</v>
      </c>
      <c r="AG25" s="177">
        <v>88</v>
      </c>
      <c r="AH25" s="174">
        <f t="shared" si="9"/>
        <v>10</v>
      </c>
      <c r="AI25" s="175">
        <v>41</v>
      </c>
      <c r="AJ25" s="176">
        <f t="shared" si="10"/>
        <v>1</v>
      </c>
      <c r="AK25" s="178">
        <f t="shared" si="11"/>
        <v>564</v>
      </c>
      <c r="AL25" s="217">
        <f t="shared" si="12"/>
        <v>0.8676923076923077</v>
      </c>
      <c r="AM25" s="186">
        <f t="shared" si="13"/>
        <v>7</v>
      </c>
      <c r="AN25" s="149" t="str">
        <f t="shared" si="17"/>
        <v>Lulus</v>
      </c>
      <c r="AO25" s="179"/>
      <c r="AR25" s="180">
        <v>1768</v>
      </c>
      <c r="AS25" s="181">
        <f aca="true" t="shared" si="21" ref="AS25:AS32">DATEDIF(AZ25,AZ$13,"Y")</f>
        <v>9</v>
      </c>
      <c r="AT25" s="181">
        <f t="shared" si="15"/>
        <v>5</v>
      </c>
      <c r="AU25" s="181">
        <f aca="true" t="shared" si="22" ref="AU25:AU32">DATEDIF(AZ25,AZ$13,"MD")</f>
        <v>28</v>
      </c>
      <c r="AV25" s="180">
        <v>103</v>
      </c>
      <c r="AW25" s="180">
        <v>98</v>
      </c>
      <c r="AX25" s="182">
        <v>5</v>
      </c>
      <c r="AY25" s="183"/>
      <c r="AZ25" s="184">
        <v>35224</v>
      </c>
    </row>
    <row r="26" spans="2:52" ht="19.5" customHeight="1">
      <c r="B26" s="234">
        <v>13</v>
      </c>
      <c r="C26" s="236" t="s">
        <v>161</v>
      </c>
      <c r="D26" s="172">
        <v>20</v>
      </c>
      <c r="E26" s="172">
        <v>10</v>
      </c>
      <c r="F26" s="172">
        <v>20</v>
      </c>
      <c r="G26" s="172">
        <v>4</v>
      </c>
      <c r="H26" s="172">
        <v>4</v>
      </c>
      <c r="I26" s="172">
        <v>5</v>
      </c>
      <c r="J26" s="172">
        <v>4</v>
      </c>
      <c r="K26" s="172">
        <v>30</v>
      </c>
      <c r="L26" s="173">
        <f t="shared" si="18"/>
        <v>97</v>
      </c>
      <c r="M26" s="174">
        <f t="shared" si="1"/>
        <v>3</v>
      </c>
      <c r="N26" s="172">
        <v>19</v>
      </c>
      <c r="O26" s="172">
        <v>26</v>
      </c>
      <c r="P26" s="172">
        <v>47</v>
      </c>
      <c r="Q26" s="173">
        <f t="shared" si="19"/>
        <v>92</v>
      </c>
      <c r="R26" s="174">
        <f t="shared" si="3"/>
        <v>3</v>
      </c>
      <c r="S26" s="172">
        <v>20</v>
      </c>
      <c r="T26" s="172">
        <v>20</v>
      </c>
      <c r="U26" s="172">
        <v>10</v>
      </c>
      <c r="V26" s="172">
        <v>10</v>
      </c>
      <c r="W26" s="172">
        <v>9</v>
      </c>
      <c r="X26" s="172">
        <v>24</v>
      </c>
      <c r="Y26" s="173">
        <f t="shared" si="20"/>
        <v>93</v>
      </c>
      <c r="Z26" s="174">
        <f t="shared" si="5"/>
        <v>4</v>
      </c>
      <c r="AA26" s="175">
        <v>97</v>
      </c>
      <c r="AB26" s="176">
        <f t="shared" si="6"/>
        <v>4</v>
      </c>
      <c r="AC26" s="177">
        <v>50</v>
      </c>
      <c r="AD26" s="174">
        <f t="shared" si="7"/>
        <v>1</v>
      </c>
      <c r="AE26" s="175">
        <v>43</v>
      </c>
      <c r="AF26" s="176">
        <f t="shared" si="8"/>
        <v>10</v>
      </c>
      <c r="AG26" s="177">
        <v>98</v>
      </c>
      <c r="AH26" s="174">
        <f t="shared" si="9"/>
        <v>1</v>
      </c>
      <c r="AI26" s="175">
        <v>35</v>
      </c>
      <c r="AJ26" s="176">
        <f t="shared" si="10"/>
        <v>12</v>
      </c>
      <c r="AK26" s="178">
        <f t="shared" si="11"/>
        <v>605</v>
      </c>
      <c r="AL26" s="217">
        <f t="shared" si="12"/>
        <v>0.9307692307692308</v>
      </c>
      <c r="AM26" s="186">
        <f t="shared" si="13"/>
        <v>3</v>
      </c>
      <c r="AN26" s="149" t="str">
        <f t="shared" si="17"/>
        <v>Lulus</v>
      </c>
      <c r="AO26" s="179"/>
      <c r="AR26" s="180">
        <v>1810</v>
      </c>
      <c r="AS26" s="181">
        <f t="shared" si="21"/>
        <v>9</v>
      </c>
      <c r="AT26" s="181">
        <f t="shared" si="15"/>
        <v>5</v>
      </c>
      <c r="AU26" s="181">
        <f t="shared" si="22"/>
        <v>28</v>
      </c>
      <c r="AV26" s="180">
        <v>103</v>
      </c>
      <c r="AW26" s="180">
        <v>103</v>
      </c>
      <c r="AX26" s="182">
        <v>0</v>
      </c>
      <c r="AY26" s="183"/>
      <c r="AZ26" s="184">
        <v>35224</v>
      </c>
    </row>
    <row r="27" spans="2:52" ht="19.5" customHeight="1">
      <c r="B27" s="234">
        <v>14</v>
      </c>
      <c r="C27" s="236" t="s">
        <v>162</v>
      </c>
      <c r="D27" s="172">
        <v>19</v>
      </c>
      <c r="E27" s="172">
        <v>10</v>
      </c>
      <c r="F27" s="172">
        <v>18</v>
      </c>
      <c r="G27" s="172">
        <v>3</v>
      </c>
      <c r="H27" s="172">
        <v>3</v>
      </c>
      <c r="I27" s="172">
        <v>5</v>
      </c>
      <c r="J27" s="172">
        <v>1</v>
      </c>
      <c r="K27" s="172">
        <v>28</v>
      </c>
      <c r="L27" s="173">
        <f t="shared" si="18"/>
        <v>87</v>
      </c>
      <c r="M27" s="174">
        <f t="shared" si="1"/>
        <v>9</v>
      </c>
      <c r="N27" s="172">
        <v>12</v>
      </c>
      <c r="O27" s="172">
        <v>26</v>
      </c>
      <c r="P27" s="172">
        <v>41</v>
      </c>
      <c r="Q27" s="173">
        <f t="shared" si="19"/>
        <v>79</v>
      </c>
      <c r="R27" s="174">
        <f t="shared" si="3"/>
        <v>8</v>
      </c>
      <c r="S27" s="172">
        <v>18</v>
      </c>
      <c r="T27" s="172">
        <v>16</v>
      </c>
      <c r="U27" s="172">
        <v>10</v>
      </c>
      <c r="V27" s="172">
        <v>10</v>
      </c>
      <c r="W27" s="172">
        <v>6</v>
      </c>
      <c r="X27" s="172">
        <v>23</v>
      </c>
      <c r="Y27" s="173">
        <f t="shared" si="20"/>
        <v>83</v>
      </c>
      <c r="Z27" s="174">
        <f t="shared" si="5"/>
        <v>10</v>
      </c>
      <c r="AA27" s="175">
        <v>91</v>
      </c>
      <c r="AB27" s="176">
        <f t="shared" si="6"/>
        <v>10</v>
      </c>
      <c r="AC27" s="177">
        <v>50</v>
      </c>
      <c r="AD27" s="174">
        <f t="shared" si="7"/>
        <v>1</v>
      </c>
      <c r="AE27" s="175">
        <v>42</v>
      </c>
      <c r="AF27" s="176">
        <f t="shared" si="8"/>
        <v>12</v>
      </c>
      <c r="AG27" s="177">
        <v>93</v>
      </c>
      <c r="AH27" s="174">
        <f t="shared" si="9"/>
        <v>5</v>
      </c>
      <c r="AI27" s="175">
        <v>37</v>
      </c>
      <c r="AJ27" s="176">
        <f t="shared" si="10"/>
        <v>6</v>
      </c>
      <c r="AK27" s="178">
        <f t="shared" si="11"/>
        <v>562</v>
      </c>
      <c r="AL27" s="217">
        <f t="shared" si="12"/>
        <v>0.8646153846153846</v>
      </c>
      <c r="AM27" s="186">
        <f t="shared" si="13"/>
        <v>9</v>
      </c>
      <c r="AN27" s="149" t="str">
        <f t="shared" si="17"/>
        <v>Lulus</v>
      </c>
      <c r="AO27" s="179"/>
      <c r="AR27" s="180">
        <v>1770</v>
      </c>
      <c r="AS27" s="181">
        <f t="shared" si="21"/>
        <v>9</v>
      </c>
      <c r="AT27" s="181">
        <f t="shared" si="15"/>
        <v>1</v>
      </c>
      <c r="AU27" s="181">
        <f t="shared" si="22"/>
        <v>6</v>
      </c>
      <c r="AV27" s="180">
        <v>103</v>
      </c>
      <c r="AW27" s="180">
        <v>101</v>
      </c>
      <c r="AX27" s="182">
        <v>2</v>
      </c>
      <c r="AY27" s="183"/>
      <c r="AZ27" s="184">
        <v>35368</v>
      </c>
    </row>
    <row r="28" spans="2:52" ht="19.5" customHeight="1">
      <c r="B28" s="234">
        <v>15</v>
      </c>
      <c r="C28" s="236" t="s">
        <v>163</v>
      </c>
      <c r="D28" s="172">
        <v>15</v>
      </c>
      <c r="E28" s="172">
        <v>10</v>
      </c>
      <c r="F28" s="172">
        <v>16</v>
      </c>
      <c r="G28" s="172">
        <v>3</v>
      </c>
      <c r="H28" s="172">
        <v>3</v>
      </c>
      <c r="I28" s="172">
        <v>1</v>
      </c>
      <c r="J28" s="172">
        <v>1</v>
      </c>
      <c r="K28" s="172">
        <v>19</v>
      </c>
      <c r="L28" s="173">
        <f t="shared" si="18"/>
        <v>68</v>
      </c>
      <c r="M28" s="174">
        <f t="shared" si="1"/>
        <v>19</v>
      </c>
      <c r="N28" s="172">
        <v>19</v>
      </c>
      <c r="O28" s="172">
        <v>18</v>
      </c>
      <c r="P28" s="172">
        <v>36</v>
      </c>
      <c r="Q28" s="173">
        <f t="shared" si="19"/>
        <v>73</v>
      </c>
      <c r="R28" s="174">
        <f t="shared" si="3"/>
        <v>13</v>
      </c>
      <c r="S28" s="172">
        <v>14</v>
      </c>
      <c r="T28" s="172">
        <v>10</v>
      </c>
      <c r="U28" s="172">
        <v>7</v>
      </c>
      <c r="V28" s="172">
        <v>5</v>
      </c>
      <c r="W28" s="172">
        <v>6</v>
      </c>
      <c r="X28" s="172">
        <v>16</v>
      </c>
      <c r="Y28" s="173">
        <f t="shared" si="20"/>
        <v>58</v>
      </c>
      <c r="Z28" s="174">
        <f t="shared" si="5"/>
        <v>16</v>
      </c>
      <c r="AA28" s="175">
        <v>83</v>
      </c>
      <c r="AB28" s="176">
        <f t="shared" si="6"/>
        <v>14</v>
      </c>
      <c r="AC28" s="177">
        <v>47</v>
      </c>
      <c r="AD28" s="174">
        <f t="shared" si="7"/>
        <v>14</v>
      </c>
      <c r="AE28" s="175">
        <v>40</v>
      </c>
      <c r="AF28" s="176">
        <f t="shared" si="8"/>
        <v>13</v>
      </c>
      <c r="AG28" s="177">
        <v>74</v>
      </c>
      <c r="AH28" s="174">
        <f t="shared" si="9"/>
        <v>14</v>
      </c>
      <c r="AI28" s="175">
        <v>39</v>
      </c>
      <c r="AJ28" s="176">
        <f t="shared" si="10"/>
        <v>3</v>
      </c>
      <c r="AK28" s="178">
        <f t="shared" si="11"/>
        <v>482</v>
      </c>
      <c r="AL28" s="217">
        <f t="shared" si="12"/>
        <v>0.7415384615384616</v>
      </c>
      <c r="AM28" s="186">
        <f t="shared" si="13"/>
        <v>15</v>
      </c>
      <c r="AN28" s="149" t="str">
        <f t="shared" si="17"/>
        <v>Lulus</v>
      </c>
      <c r="AO28" s="179"/>
      <c r="AR28" s="180">
        <v>1772</v>
      </c>
      <c r="AS28" s="181">
        <f t="shared" si="21"/>
        <v>9</v>
      </c>
      <c r="AT28" s="181">
        <f t="shared" si="15"/>
        <v>3</v>
      </c>
      <c r="AU28" s="181">
        <f t="shared" si="22"/>
        <v>18</v>
      </c>
      <c r="AV28" s="180">
        <v>103</v>
      </c>
      <c r="AW28" s="180">
        <v>96</v>
      </c>
      <c r="AX28" s="182">
        <v>7</v>
      </c>
      <c r="AY28" s="183"/>
      <c r="AZ28" s="184">
        <v>35295</v>
      </c>
    </row>
    <row r="29" spans="2:52" ht="19.5" customHeight="1">
      <c r="B29" s="234">
        <v>16</v>
      </c>
      <c r="C29" s="236" t="s">
        <v>164</v>
      </c>
      <c r="D29" s="172">
        <v>18</v>
      </c>
      <c r="E29" s="172">
        <v>10</v>
      </c>
      <c r="F29" s="172">
        <v>20</v>
      </c>
      <c r="G29" s="172">
        <v>4</v>
      </c>
      <c r="H29" s="172">
        <v>3</v>
      </c>
      <c r="I29" s="172">
        <v>5</v>
      </c>
      <c r="J29" s="172">
        <v>4</v>
      </c>
      <c r="K29" s="172">
        <v>26</v>
      </c>
      <c r="L29" s="173">
        <f t="shared" si="18"/>
        <v>90</v>
      </c>
      <c r="M29" s="174">
        <f t="shared" si="1"/>
        <v>8</v>
      </c>
      <c r="N29" s="172">
        <v>16</v>
      </c>
      <c r="O29" s="172">
        <v>19</v>
      </c>
      <c r="P29" s="172">
        <v>42</v>
      </c>
      <c r="Q29" s="173">
        <f t="shared" si="19"/>
        <v>77</v>
      </c>
      <c r="R29" s="174">
        <f t="shared" si="3"/>
        <v>9</v>
      </c>
      <c r="S29" s="172">
        <v>20</v>
      </c>
      <c r="T29" s="172">
        <v>19</v>
      </c>
      <c r="U29" s="172">
        <v>5</v>
      </c>
      <c r="V29" s="172">
        <v>10</v>
      </c>
      <c r="W29" s="172">
        <v>10</v>
      </c>
      <c r="X29" s="172">
        <v>26</v>
      </c>
      <c r="Y29" s="173">
        <f t="shared" si="20"/>
        <v>90</v>
      </c>
      <c r="Z29" s="174">
        <f t="shared" si="5"/>
        <v>6</v>
      </c>
      <c r="AA29" s="175">
        <v>96</v>
      </c>
      <c r="AB29" s="176">
        <f t="shared" si="6"/>
        <v>6</v>
      </c>
      <c r="AC29" s="177">
        <v>50</v>
      </c>
      <c r="AD29" s="174">
        <f t="shared" si="7"/>
        <v>1</v>
      </c>
      <c r="AE29" s="175">
        <v>44</v>
      </c>
      <c r="AF29" s="176">
        <f t="shared" si="8"/>
        <v>7</v>
      </c>
      <c r="AG29" s="177">
        <v>90</v>
      </c>
      <c r="AH29" s="174">
        <f t="shared" si="9"/>
        <v>8</v>
      </c>
      <c r="AI29" s="175">
        <v>39</v>
      </c>
      <c r="AJ29" s="176">
        <f t="shared" si="10"/>
        <v>3</v>
      </c>
      <c r="AK29" s="178">
        <f t="shared" si="11"/>
        <v>576</v>
      </c>
      <c r="AL29" s="217">
        <f t="shared" si="12"/>
        <v>0.8861538461538462</v>
      </c>
      <c r="AM29" s="186">
        <f t="shared" si="13"/>
        <v>6</v>
      </c>
      <c r="AN29" s="149" t="str">
        <f t="shared" si="17"/>
        <v>Lulus</v>
      </c>
      <c r="AO29" s="179"/>
      <c r="AR29" s="180">
        <v>1771</v>
      </c>
      <c r="AS29" s="181">
        <f t="shared" si="21"/>
        <v>9</v>
      </c>
      <c r="AT29" s="181">
        <f t="shared" si="15"/>
        <v>6</v>
      </c>
      <c r="AU29" s="181">
        <f t="shared" si="22"/>
        <v>29</v>
      </c>
      <c r="AV29" s="180">
        <v>103</v>
      </c>
      <c r="AW29" s="180">
        <v>103</v>
      </c>
      <c r="AX29" s="182">
        <v>0</v>
      </c>
      <c r="AY29" s="183"/>
      <c r="AZ29" s="184">
        <v>35192</v>
      </c>
    </row>
    <row r="30" spans="2:52" ht="19.5" customHeight="1">
      <c r="B30" s="234">
        <v>17</v>
      </c>
      <c r="C30" s="236" t="s">
        <v>165</v>
      </c>
      <c r="D30" s="172">
        <v>17</v>
      </c>
      <c r="E30" s="172">
        <v>10</v>
      </c>
      <c r="F30" s="172">
        <v>20</v>
      </c>
      <c r="G30" s="172">
        <v>4</v>
      </c>
      <c r="H30" s="172">
        <v>4</v>
      </c>
      <c r="I30" s="172">
        <v>4</v>
      </c>
      <c r="J30" s="172">
        <v>3</v>
      </c>
      <c r="K30" s="172">
        <v>24</v>
      </c>
      <c r="L30" s="173">
        <f t="shared" si="18"/>
        <v>86</v>
      </c>
      <c r="M30" s="174">
        <f t="shared" si="1"/>
        <v>10</v>
      </c>
      <c r="N30" s="172">
        <v>17</v>
      </c>
      <c r="O30" s="172">
        <v>21</v>
      </c>
      <c r="P30" s="172">
        <v>39</v>
      </c>
      <c r="Q30" s="173">
        <f t="shared" si="19"/>
        <v>77</v>
      </c>
      <c r="R30" s="174">
        <f t="shared" si="3"/>
        <v>9</v>
      </c>
      <c r="S30" s="172">
        <v>18</v>
      </c>
      <c r="T30" s="172">
        <v>18</v>
      </c>
      <c r="U30" s="172">
        <v>10</v>
      </c>
      <c r="V30" s="172">
        <v>7</v>
      </c>
      <c r="W30" s="172">
        <v>7</v>
      </c>
      <c r="X30" s="172">
        <v>27</v>
      </c>
      <c r="Y30" s="173">
        <f t="shared" si="20"/>
        <v>87</v>
      </c>
      <c r="Z30" s="174">
        <f t="shared" si="5"/>
        <v>7</v>
      </c>
      <c r="AA30" s="175">
        <v>75</v>
      </c>
      <c r="AB30" s="176">
        <f t="shared" si="6"/>
        <v>17</v>
      </c>
      <c r="AC30" s="177">
        <v>47</v>
      </c>
      <c r="AD30" s="174">
        <f t="shared" si="7"/>
        <v>14</v>
      </c>
      <c r="AE30" s="175">
        <v>38</v>
      </c>
      <c r="AF30" s="176">
        <f t="shared" si="8"/>
        <v>15</v>
      </c>
      <c r="AG30" s="177">
        <v>73</v>
      </c>
      <c r="AH30" s="174">
        <f t="shared" si="9"/>
        <v>15</v>
      </c>
      <c r="AI30" s="175">
        <v>32</v>
      </c>
      <c r="AJ30" s="176">
        <f t="shared" si="10"/>
        <v>15</v>
      </c>
      <c r="AK30" s="178">
        <f t="shared" si="11"/>
        <v>515</v>
      </c>
      <c r="AL30" s="217">
        <f t="shared" si="12"/>
        <v>0.7923076923076923</v>
      </c>
      <c r="AM30" s="186">
        <f t="shared" si="13"/>
        <v>13</v>
      </c>
      <c r="AN30" s="149" t="str">
        <f t="shared" si="17"/>
        <v>Lulus</v>
      </c>
      <c r="AO30" s="179"/>
      <c r="AR30" s="180">
        <v>1781</v>
      </c>
      <c r="AS30" s="181">
        <f t="shared" si="21"/>
        <v>8</v>
      </c>
      <c r="AT30" s="181">
        <f t="shared" si="15"/>
        <v>9</v>
      </c>
      <c r="AU30" s="181">
        <f t="shared" si="22"/>
        <v>11</v>
      </c>
      <c r="AV30" s="180">
        <v>103</v>
      </c>
      <c r="AW30" s="180">
        <v>98</v>
      </c>
      <c r="AX30" s="182">
        <v>5</v>
      </c>
      <c r="AY30" s="183"/>
      <c r="AZ30" s="184">
        <v>35486</v>
      </c>
    </row>
    <row r="31" spans="2:52" ht="19.5" customHeight="1">
      <c r="B31" s="234">
        <v>18</v>
      </c>
      <c r="C31" s="236" t="s">
        <v>166</v>
      </c>
      <c r="D31" s="172">
        <v>20</v>
      </c>
      <c r="E31" s="172">
        <v>10</v>
      </c>
      <c r="F31" s="172">
        <v>20</v>
      </c>
      <c r="G31" s="172">
        <v>4</v>
      </c>
      <c r="H31" s="172">
        <v>4</v>
      </c>
      <c r="I31" s="172">
        <v>5</v>
      </c>
      <c r="J31" s="172">
        <v>5</v>
      </c>
      <c r="K31" s="172">
        <v>30</v>
      </c>
      <c r="L31" s="173">
        <f t="shared" si="18"/>
        <v>98</v>
      </c>
      <c r="M31" s="174">
        <f t="shared" si="1"/>
        <v>1</v>
      </c>
      <c r="N31" s="172">
        <v>17</v>
      </c>
      <c r="O31" s="172">
        <v>26</v>
      </c>
      <c r="P31" s="172">
        <v>37</v>
      </c>
      <c r="Q31" s="173">
        <f t="shared" si="19"/>
        <v>80</v>
      </c>
      <c r="R31" s="174">
        <f t="shared" si="3"/>
        <v>7</v>
      </c>
      <c r="S31" s="172">
        <v>20</v>
      </c>
      <c r="T31" s="172">
        <v>15</v>
      </c>
      <c r="U31" s="172">
        <v>2</v>
      </c>
      <c r="V31" s="172">
        <v>8</v>
      </c>
      <c r="W31" s="172">
        <v>5</v>
      </c>
      <c r="X31" s="172">
        <v>27</v>
      </c>
      <c r="Y31" s="173">
        <f t="shared" si="20"/>
        <v>77</v>
      </c>
      <c r="Z31" s="174">
        <f t="shared" si="5"/>
        <v>12</v>
      </c>
      <c r="AA31" s="175">
        <v>78</v>
      </c>
      <c r="AB31" s="176">
        <f t="shared" si="6"/>
        <v>15</v>
      </c>
      <c r="AC31" s="177">
        <v>49</v>
      </c>
      <c r="AD31" s="174">
        <f t="shared" si="7"/>
        <v>7</v>
      </c>
      <c r="AE31" s="175">
        <v>44</v>
      </c>
      <c r="AF31" s="176">
        <f t="shared" si="8"/>
        <v>7</v>
      </c>
      <c r="AG31" s="177">
        <v>88</v>
      </c>
      <c r="AH31" s="174">
        <f t="shared" si="9"/>
        <v>10</v>
      </c>
      <c r="AI31" s="175">
        <v>31</v>
      </c>
      <c r="AJ31" s="176">
        <f t="shared" si="10"/>
        <v>17</v>
      </c>
      <c r="AK31" s="178">
        <f t="shared" si="11"/>
        <v>545</v>
      </c>
      <c r="AL31" s="217">
        <f t="shared" si="12"/>
        <v>0.8384615384615385</v>
      </c>
      <c r="AM31" s="186">
        <f t="shared" si="13"/>
        <v>11</v>
      </c>
      <c r="AN31" s="149" t="str">
        <f t="shared" si="17"/>
        <v>Lulus</v>
      </c>
      <c r="AO31" s="179"/>
      <c r="AR31" s="180">
        <v>1748</v>
      </c>
      <c r="AS31" s="181">
        <f t="shared" si="21"/>
        <v>9</v>
      </c>
      <c r="AT31" s="181">
        <f t="shared" si="15"/>
        <v>0</v>
      </c>
      <c r="AU31" s="181">
        <f t="shared" si="22"/>
        <v>24</v>
      </c>
      <c r="AV31" s="180">
        <v>103</v>
      </c>
      <c r="AW31" s="180">
        <v>103</v>
      </c>
      <c r="AX31" s="182">
        <v>0</v>
      </c>
      <c r="AY31" s="183"/>
      <c r="AZ31" s="184">
        <v>35381</v>
      </c>
    </row>
    <row r="32" spans="2:52" ht="19.5" customHeight="1">
      <c r="B32" s="234">
        <v>19</v>
      </c>
      <c r="C32" s="236" t="s">
        <v>167</v>
      </c>
      <c r="D32" s="172">
        <v>20</v>
      </c>
      <c r="E32" s="172">
        <v>10</v>
      </c>
      <c r="F32" s="172">
        <v>20</v>
      </c>
      <c r="G32" s="172">
        <v>4</v>
      </c>
      <c r="H32" s="172">
        <v>4</v>
      </c>
      <c r="I32" s="172">
        <v>5</v>
      </c>
      <c r="J32" s="172">
        <v>5</v>
      </c>
      <c r="K32" s="172">
        <v>30</v>
      </c>
      <c r="L32" s="173">
        <f t="shared" si="18"/>
        <v>98</v>
      </c>
      <c r="M32" s="174">
        <f t="shared" si="1"/>
        <v>1</v>
      </c>
      <c r="N32" s="172">
        <v>19</v>
      </c>
      <c r="O32" s="172">
        <v>29</v>
      </c>
      <c r="P32" s="172">
        <v>47</v>
      </c>
      <c r="Q32" s="173">
        <f t="shared" si="19"/>
        <v>95</v>
      </c>
      <c r="R32" s="174">
        <f t="shared" si="3"/>
        <v>1</v>
      </c>
      <c r="S32" s="172">
        <v>18</v>
      </c>
      <c r="T32" s="172">
        <v>19</v>
      </c>
      <c r="U32" s="172">
        <v>10</v>
      </c>
      <c r="V32" s="172">
        <v>10</v>
      </c>
      <c r="W32" s="172">
        <v>10</v>
      </c>
      <c r="X32" s="172">
        <v>30</v>
      </c>
      <c r="Y32" s="173">
        <f t="shared" si="20"/>
        <v>97</v>
      </c>
      <c r="Z32" s="174">
        <f t="shared" si="5"/>
        <v>2</v>
      </c>
      <c r="AA32" s="175">
        <v>99</v>
      </c>
      <c r="AB32" s="176">
        <f t="shared" si="6"/>
        <v>2</v>
      </c>
      <c r="AC32" s="177">
        <v>50</v>
      </c>
      <c r="AD32" s="174">
        <f t="shared" si="7"/>
        <v>1</v>
      </c>
      <c r="AE32" s="175">
        <v>45</v>
      </c>
      <c r="AF32" s="176">
        <f t="shared" si="8"/>
        <v>6</v>
      </c>
      <c r="AG32" s="177">
        <v>92</v>
      </c>
      <c r="AH32" s="174">
        <f t="shared" si="9"/>
        <v>7</v>
      </c>
      <c r="AI32" s="175">
        <v>41</v>
      </c>
      <c r="AJ32" s="176">
        <f t="shared" si="10"/>
        <v>1</v>
      </c>
      <c r="AK32" s="178">
        <f t="shared" si="11"/>
        <v>617</v>
      </c>
      <c r="AL32" s="217">
        <f t="shared" si="12"/>
        <v>0.9492307692307692</v>
      </c>
      <c r="AM32" s="186">
        <f t="shared" si="13"/>
        <v>2</v>
      </c>
      <c r="AN32" s="149" t="str">
        <f t="shared" si="17"/>
        <v>Lulus</v>
      </c>
      <c r="AO32" s="179"/>
      <c r="AR32" s="180">
        <v>1773</v>
      </c>
      <c r="AS32" s="181">
        <f t="shared" si="21"/>
        <v>8</v>
      </c>
      <c r="AT32" s="181">
        <f t="shared" si="15"/>
        <v>8</v>
      </c>
      <c r="AU32" s="181">
        <f t="shared" si="22"/>
        <v>21</v>
      </c>
      <c r="AV32" s="180">
        <v>103</v>
      </c>
      <c r="AW32" s="180">
        <v>102</v>
      </c>
      <c r="AX32" s="182">
        <v>1</v>
      </c>
      <c r="AY32" s="183"/>
      <c r="AZ32" s="184">
        <v>35504</v>
      </c>
    </row>
    <row r="33" spans="2:52" ht="19.5" customHeight="1">
      <c r="B33" s="234">
        <v>20</v>
      </c>
      <c r="C33" s="235" t="s">
        <v>158</v>
      </c>
      <c r="D33" s="172">
        <v>8</v>
      </c>
      <c r="E33" s="172">
        <v>0</v>
      </c>
      <c r="F33" s="172">
        <v>0</v>
      </c>
      <c r="G33" s="172">
        <v>4</v>
      </c>
      <c r="H33" s="172">
        <v>3</v>
      </c>
      <c r="I33" s="172">
        <v>2</v>
      </c>
      <c r="J33" s="172">
        <v>2</v>
      </c>
      <c r="K33" s="172">
        <v>23</v>
      </c>
      <c r="L33" s="173">
        <f>SUM(D33:K33)</f>
        <v>42</v>
      </c>
      <c r="M33" s="174">
        <f>RANK(L33,L$14:L$34,0)</f>
        <v>20</v>
      </c>
      <c r="N33" s="172">
        <v>10</v>
      </c>
      <c r="O33" s="172">
        <v>10</v>
      </c>
      <c r="P33" s="172">
        <v>12</v>
      </c>
      <c r="Q33" s="173">
        <f>SUBTOTAL(9,N33:P33)</f>
        <v>32</v>
      </c>
      <c r="R33" s="174">
        <f>RANK(Q33,Q$14:Q$34,0)</f>
        <v>20</v>
      </c>
      <c r="S33" s="172">
        <v>1</v>
      </c>
      <c r="T33" s="172">
        <v>0</v>
      </c>
      <c r="U33" s="172">
        <v>0</v>
      </c>
      <c r="V33" s="172">
        <v>0</v>
      </c>
      <c r="W33" s="172">
        <v>0</v>
      </c>
      <c r="X33" s="172">
        <v>11</v>
      </c>
      <c r="Y33" s="173">
        <f>SUM(S33:X33)</f>
        <v>12</v>
      </c>
      <c r="Z33" s="174">
        <f>RANK(Y33,Y$14:Y$34,0)</f>
        <v>21</v>
      </c>
      <c r="AA33" s="175">
        <v>39</v>
      </c>
      <c r="AB33" s="176">
        <f>RANK(AA33,AA$14:AA$34,0)</f>
        <v>20</v>
      </c>
      <c r="AC33" s="177">
        <v>13</v>
      </c>
      <c r="AD33" s="174">
        <f>RANK(AC33,AC$14:AC$34,0)</f>
        <v>21</v>
      </c>
      <c r="AE33" s="175">
        <v>27</v>
      </c>
      <c r="AF33" s="176">
        <f>RANK(AE33,AE$14:AE$34,0)</f>
        <v>21</v>
      </c>
      <c r="AG33" s="177">
        <v>53</v>
      </c>
      <c r="AH33" s="174">
        <f>RANK(AG33,AG$14:AG$34,0)</f>
        <v>20</v>
      </c>
      <c r="AI33" s="175">
        <v>32</v>
      </c>
      <c r="AJ33" s="176">
        <f>RANK(AI33,AI$14:AI$34,0)</f>
        <v>15</v>
      </c>
      <c r="AK33" s="178">
        <f>L33+Q33+Y33+AA33+AC33+AE33+AG33+AI33</f>
        <v>250</v>
      </c>
      <c r="AL33" s="217">
        <f t="shared" si="12"/>
        <v>0.38461538461538464</v>
      </c>
      <c r="AM33" s="186">
        <f>RANK(AL33,AL$14:AL$34,0)</f>
        <v>20</v>
      </c>
      <c r="AN33" s="149" t="str">
        <f>IF(AL33&lt;50%,"Gagal","Lulus")</f>
        <v>Gagal</v>
      </c>
      <c r="AO33" s="179"/>
      <c r="AR33" s="180">
        <v>1773</v>
      </c>
      <c r="AS33" s="181">
        <f>DATEDIF(AZ33,AZ$13,"Y")</f>
        <v>8</v>
      </c>
      <c r="AT33" s="181">
        <f>DATEDIF(AZ33,AZ$13,"YM")</f>
        <v>8</v>
      </c>
      <c r="AU33" s="181">
        <f>DATEDIF(AZ33,AZ$13,"MD")</f>
        <v>21</v>
      </c>
      <c r="AV33" s="180">
        <v>103</v>
      </c>
      <c r="AW33" s="180">
        <v>102</v>
      </c>
      <c r="AX33" s="182">
        <v>1</v>
      </c>
      <c r="AY33" s="183"/>
      <c r="AZ33" s="184">
        <v>35504</v>
      </c>
    </row>
    <row r="34" spans="2:52" ht="19.5" customHeight="1">
      <c r="B34" s="234">
        <v>21</v>
      </c>
      <c r="C34" s="236" t="s">
        <v>159</v>
      </c>
      <c r="D34" s="172">
        <v>1</v>
      </c>
      <c r="E34" s="172">
        <v>0</v>
      </c>
      <c r="F34" s="172">
        <v>10</v>
      </c>
      <c r="G34" s="172">
        <v>3</v>
      </c>
      <c r="H34" s="172">
        <v>3</v>
      </c>
      <c r="I34" s="172">
        <v>0</v>
      </c>
      <c r="J34" s="172">
        <v>0</v>
      </c>
      <c r="K34" s="172">
        <v>13</v>
      </c>
      <c r="L34" s="173">
        <f>SUM(D34:K34)</f>
        <v>30</v>
      </c>
      <c r="M34" s="174">
        <f>RANK(L34,L$14:L$34,0)</f>
        <v>21</v>
      </c>
      <c r="N34" s="172">
        <v>14</v>
      </c>
      <c r="O34" s="172">
        <v>2</v>
      </c>
      <c r="P34" s="172">
        <v>6</v>
      </c>
      <c r="Q34" s="173">
        <f>SUBTOTAL(9,N34:P34)</f>
        <v>22</v>
      </c>
      <c r="R34" s="174">
        <f>RANK(Q34,Q$14:Q$34,0)</f>
        <v>21</v>
      </c>
      <c r="S34" s="172">
        <v>0</v>
      </c>
      <c r="T34" s="172">
        <v>4</v>
      </c>
      <c r="U34" s="172">
        <v>0</v>
      </c>
      <c r="V34" s="172">
        <v>0</v>
      </c>
      <c r="W34" s="172">
        <v>0</v>
      </c>
      <c r="X34" s="172">
        <v>19</v>
      </c>
      <c r="Y34" s="173">
        <f>SUM(S34:X34)</f>
        <v>23</v>
      </c>
      <c r="Z34" s="174">
        <f>RANK(Y34,Y$14:Y$34,0)</f>
        <v>20</v>
      </c>
      <c r="AA34" s="175">
        <v>29</v>
      </c>
      <c r="AB34" s="176">
        <f>RANK(AA34,AA$14:AA$34,0)</f>
        <v>21</v>
      </c>
      <c r="AC34" s="177">
        <v>22</v>
      </c>
      <c r="AD34" s="174">
        <f>RANK(AC34,AC$14:AC$34,0)</f>
        <v>20</v>
      </c>
      <c r="AE34" s="175">
        <v>31</v>
      </c>
      <c r="AF34" s="176">
        <f>RANK(AE34,AE$14:AE$34,0)</f>
        <v>20</v>
      </c>
      <c r="AG34" s="177">
        <v>43</v>
      </c>
      <c r="AH34" s="174">
        <f>RANK(AG34,AG$14:AG$34,0)</f>
        <v>21</v>
      </c>
      <c r="AI34" s="175">
        <v>31</v>
      </c>
      <c r="AJ34" s="176">
        <f t="shared" si="10"/>
        <v>17</v>
      </c>
      <c r="AK34" s="178">
        <f>L34+Q34+Y34+AA34+AC34+AE34+AG34+AI34</f>
        <v>231</v>
      </c>
      <c r="AL34" s="217">
        <f t="shared" si="12"/>
        <v>0.3553846153846154</v>
      </c>
      <c r="AM34" s="186">
        <f>RANK(AL34,AL$14:AL$34,0)</f>
        <v>21</v>
      </c>
      <c r="AN34" s="149" t="str">
        <f>IF(AL34&lt;50%,"Gagal","Lulus")</f>
        <v>Gagal</v>
      </c>
      <c r="AO34" s="179"/>
      <c r="AR34" s="180">
        <v>1773</v>
      </c>
      <c r="AS34" s="181">
        <f>DATEDIF(AZ34,AZ$13,"Y")</f>
        <v>8</v>
      </c>
      <c r="AT34" s="181">
        <f>DATEDIF(AZ34,AZ$13,"YM")</f>
        <v>8</v>
      </c>
      <c r="AU34" s="181">
        <f>DATEDIF(AZ34,AZ$13,"MD")</f>
        <v>21</v>
      </c>
      <c r="AV34" s="180">
        <v>103</v>
      </c>
      <c r="AW34" s="180">
        <v>102</v>
      </c>
      <c r="AX34" s="182">
        <v>1</v>
      </c>
      <c r="AY34" s="183"/>
      <c r="AZ34" s="184">
        <v>35504</v>
      </c>
    </row>
    <row r="35" spans="2:52" ht="19.5" customHeight="1">
      <c r="B35" s="237"/>
      <c r="C35" s="238" t="s">
        <v>42</v>
      </c>
      <c r="D35" s="178"/>
      <c r="E35" s="178"/>
      <c r="F35" s="178"/>
      <c r="G35" s="178"/>
      <c r="H35" s="178"/>
      <c r="I35" s="178"/>
      <c r="J35" s="178"/>
      <c r="K35" s="178"/>
      <c r="L35" s="173">
        <f>SUM(L14:L34)</f>
        <v>1700</v>
      </c>
      <c r="M35" s="173"/>
      <c r="N35" s="195"/>
      <c r="O35" s="195"/>
      <c r="P35" s="195"/>
      <c r="Q35" s="138">
        <f>SUM(Q14:Q34)</f>
        <v>1491</v>
      </c>
      <c r="R35" s="198"/>
      <c r="S35" s="178"/>
      <c r="T35" s="178"/>
      <c r="U35" s="178"/>
      <c r="V35" s="178"/>
      <c r="W35" s="178"/>
      <c r="X35" s="178"/>
      <c r="Y35" s="138">
        <f>SUM(Y14:Y34)</f>
        <v>1495</v>
      </c>
      <c r="Z35" s="210"/>
      <c r="AA35" s="218">
        <f>SUM(AA14:AA34)</f>
        <v>1758</v>
      </c>
      <c r="AB35" s="219"/>
      <c r="AC35" s="138">
        <f>SUM(AC14:AC34)</f>
        <v>922</v>
      </c>
      <c r="AD35" s="210"/>
      <c r="AE35" s="218">
        <f>SUM(AE14:AE34)</f>
        <v>857</v>
      </c>
      <c r="AF35" s="219"/>
      <c r="AG35" s="173">
        <f>SUM(AG14:AG34)</f>
        <v>1708</v>
      </c>
      <c r="AH35" s="207"/>
      <c r="AI35" s="221">
        <f>SUM(AI14:AI34)</f>
        <v>741</v>
      </c>
      <c r="AJ35" s="222"/>
      <c r="AK35" s="221">
        <f>SUM(AK14:AK34)</f>
        <v>10672</v>
      </c>
      <c r="AL35" s="223"/>
      <c r="AM35" s="187"/>
      <c r="AN35" s="188"/>
      <c r="AO35" s="179"/>
      <c r="AR35" s="189"/>
      <c r="AS35" s="183"/>
      <c r="AT35" s="183"/>
      <c r="AU35" s="183"/>
      <c r="AV35" s="121"/>
      <c r="AW35" s="121"/>
      <c r="AX35" s="121"/>
      <c r="AY35" s="183"/>
      <c r="AZ35" s="190"/>
    </row>
    <row r="36" spans="2:52" ht="19.5" customHeight="1">
      <c r="B36" s="237"/>
      <c r="C36" s="238" t="s">
        <v>43</v>
      </c>
      <c r="D36" s="178"/>
      <c r="E36" s="178"/>
      <c r="F36" s="178"/>
      <c r="G36" s="178"/>
      <c r="H36" s="178"/>
      <c r="I36" s="178"/>
      <c r="J36" s="178"/>
      <c r="K36" s="178"/>
      <c r="L36" s="173">
        <f>AW9*100</f>
        <v>2100</v>
      </c>
      <c r="M36" s="173"/>
      <c r="N36" s="218"/>
      <c r="O36" s="218"/>
      <c r="P36" s="218"/>
      <c r="Q36" s="173">
        <f>AW9*100</f>
        <v>2100</v>
      </c>
      <c r="R36" s="173"/>
      <c r="S36" s="178"/>
      <c r="T36" s="178"/>
      <c r="U36" s="178"/>
      <c r="V36" s="178"/>
      <c r="W36" s="178"/>
      <c r="X36" s="178"/>
      <c r="Y36" s="173">
        <f>AW9*100</f>
        <v>2100</v>
      </c>
      <c r="Z36" s="207"/>
      <c r="AA36" s="173">
        <f>AW9*100</f>
        <v>2100</v>
      </c>
      <c r="AB36" s="224"/>
      <c r="AC36" s="225">
        <f>L36/2</f>
        <v>1050</v>
      </c>
      <c r="AD36" s="225"/>
      <c r="AE36" s="218">
        <f>L36/2</f>
        <v>1050</v>
      </c>
      <c r="AF36" s="224"/>
      <c r="AG36" s="210">
        <f>L36</f>
        <v>2100</v>
      </c>
      <c r="AH36" s="210"/>
      <c r="AI36" s="222">
        <f>L36/2</f>
        <v>1050</v>
      </c>
      <c r="AJ36" s="224"/>
      <c r="AK36" s="191">
        <f>L36+Q36+Y36+AA36+AC36+AE36+AG36+AI36</f>
        <v>13650</v>
      </c>
      <c r="AL36" s="192"/>
      <c r="AM36" s="193"/>
      <c r="AN36" s="194"/>
      <c r="AO36" s="179"/>
      <c r="AR36" s="189"/>
      <c r="AS36" s="183"/>
      <c r="AT36" s="183"/>
      <c r="AU36" s="183"/>
      <c r="AV36" s="121"/>
      <c r="AW36" s="121"/>
      <c r="AX36" s="121"/>
      <c r="AY36" s="183"/>
      <c r="AZ36" s="190"/>
    </row>
    <row r="37" spans="2:52" ht="19.5" customHeight="1">
      <c r="B37" s="237"/>
      <c r="C37" s="238" t="s">
        <v>44</v>
      </c>
      <c r="D37" s="178"/>
      <c r="E37" s="178"/>
      <c r="F37" s="178"/>
      <c r="G37" s="178"/>
      <c r="H37" s="178"/>
      <c r="I37" s="178"/>
      <c r="J37" s="178"/>
      <c r="K37" s="178"/>
      <c r="L37" s="198">
        <f>L35/L36</f>
        <v>0.8095238095238095</v>
      </c>
      <c r="M37" s="198"/>
      <c r="N37" s="226"/>
      <c r="O37" s="226"/>
      <c r="P37" s="226"/>
      <c r="Q37" s="212">
        <f>Q35/Q36</f>
        <v>0.71</v>
      </c>
      <c r="R37" s="198"/>
      <c r="S37" s="195"/>
      <c r="T37" s="195"/>
      <c r="U37" s="195"/>
      <c r="V37" s="195"/>
      <c r="W37" s="195"/>
      <c r="X37" s="195"/>
      <c r="Y37" s="212">
        <f>Y35/Y36</f>
        <v>0.7119047619047619</v>
      </c>
      <c r="Z37" s="227"/>
      <c r="AA37" s="200">
        <f>AA35/AA36</f>
        <v>0.8371428571428572</v>
      </c>
      <c r="AB37" s="228"/>
      <c r="AC37" s="212">
        <f>AC35/AC36</f>
        <v>0.878095238095238</v>
      </c>
      <c r="AD37" s="229"/>
      <c r="AE37" s="228">
        <f>AE35/AE36</f>
        <v>0.8161904761904762</v>
      </c>
      <c r="AF37" s="228"/>
      <c r="AG37" s="212">
        <f>AG35/AG36</f>
        <v>0.8133333333333334</v>
      </c>
      <c r="AH37" s="227"/>
      <c r="AI37" s="200">
        <f>AI35/AI36</f>
        <v>0.7057142857142857</v>
      </c>
      <c r="AJ37" s="200"/>
      <c r="AK37" s="230"/>
      <c r="AL37" s="195">
        <f>AK35/AK36</f>
        <v>0.7818315018315019</v>
      </c>
      <c r="AM37" s="196"/>
      <c r="AN37" s="197"/>
      <c r="AO37" s="179"/>
      <c r="AR37" s="189"/>
      <c r="AS37" s="183"/>
      <c r="AT37" s="183"/>
      <c r="AU37" s="183"/>
      <c r="AV37" s="121"/>
      <c r="AW37" s="121"/>
      <c r="AX37" s="121"/>
      <c r="AY37" s="183"/>
      <c r="AZ37" s="190"/>
    </row>
    <row r="38" spans="2:52" ht="19.5" customHeight="1">
      <c r="B38" s="356" t="s">
        <v>87</v>
      </c>
      <c r="C38" s="357"/>
      <c r="D38" s="231"/>
      <c r="E38" s="231"/>
      <c r="F38" s="231"/>
      <c r="G38" s="231"/>
      <c r="H38" s="231"/>
      <c r="I38" s="231"/>
      <c r="J38" s="231"/>
      <c r="K38" s="231"/>
      <c r="L38" s="205">
        <f>M38/$AW$9</f>
        <v>0.9047619047619048</v>
      </c>
      <c r="M38" s="199">
        <f>$AW$9-M39</f>
        <v>19</v>
      </c>
      <c r="N38" s="231"/>
      <c r="O38" s="231"/>
      <c r="P38" s="231"/>
      <c r="Q38" s="198">
        <f>R38/$AW$9</f>
        <v>0.8571428571428571</v>
      </c>
      <c r="R38" s="199">
        <f>$AW$9-R39</f>
        <v>18</v>
      </c>
      <c r="S38" s="231"/>
      <c r="T38" s="231"/>
      <c r="U38" s="231"/>
      <c r="V38" s="231"/>
      <c r="W38" s="231"/>
      <c r="X38" s="231"/>
      <c r="Y38" s="198">
        <f>Z38/$AW$9</f>
        <v>0.8095238095238095</v>
      </c>
      <c r="Z38" s="199">
        <f>$AW$9-Z39</f>
        <v>17</v>
      </c>
      <c r="AA38" s="208">
        <f>AB38/$AW$9</f>
        <v>0.9047619047619048</v>
      </c>
      <c r="AB38" s="201">
        <f>$AW$9-AB39</f>
        <v>19</v>
      </c>
      <c r="AC38" s="198">
        <f>AD38/$AW$9</f>
        <v>0.9047619047619048</v>
      </c>
      <c r="AD38" s="199">
        <f>$AW$9-AD39</f>
        <v>19</v>
      </c>
      <c r="AE38" s="208">
        <f>AF38/$AW$9</f>
        <v>1</v>
      </c>
      <c r="AF38" s="201">
        <f>$AW$9-AF39</f>
        <v>21</v>
      </c>
      <c r="AG38" s="205">
        <f>AH38/$AW$9</f>
        <v>1</v>
      </c>
      <c r="AH38" s="199">
        <f>$AW$9-AH39</f>
        <v>21</v>
      </c>
      <c r="AI38" s="208">
        <f>AJ38/$AW$9</f>
        <v>1</v>
      </c>
      <c r="AJ38" s="201">
        <f>$AW$9-AJ39</f>
        <v>21</v>
      </c>
      <c r="AK38" s="231"/>
      <c r="AL38" s="200">
        <f>AM38/$AW$9</f>
        <v>0.9047619047619048</v>
      </c>
      <c r="AM38" s="199">
        <f>$AW$9-AM39</f>
        <v>19</v>
      </c>
      <c r="AN38" s="231"/>
      <c r="AO38" s="179"/>
      <c r="AR38" s="215"/>
      <c r="AS38" s="216"/>
      <c r="AT38" s="216"/>
      <c r="AU38" s="216"/>
      <c r="AV38" s="216"/>
      <c r="AW38" s="358"/>
      <c r="AX38" s="359"/>
      <c r="AY38" s="183"/>
      <c r="AZ38" s="190"/>
    </row>
    <row r="39" spans="2:52" ht="19.5" customHeight="1">
      <c r="B39" s="357" t="s">
        <v>88</v>
      </c>
      <c r="C39" s="357"/>
      <c r="D39" s="231"/>
      <c r="E39" s="231"/>
      <c r="F39" s="231"/>
      <c r="G39" s="231"/>
      <c r="H39" s="231"/>
      <c r="I39" s="231"/>
      <c r="J39" s="231"/>
      <c r="K39" s="231"/>
      <c r="L39" s="205">
        <f>M39/$AW$9</f>
        <v>0.09523809523809523</v>
      </c>
      <c r="M39" s="199">
        <f>COUNTIF(L14:L34,"&lt;50")</f>
        <v>2</v>
      </c>
      <c r="N39" s="231"/>
      <c r="O39" s="231"/>
      <c r="P39" s="231"/>
      <c r="Q39" s="198">
        <f>R39/$AW$9</f>
        <v>0.14285714285714285</v>
      </c>
      <c r="R39" s="199">
        <f>COUNTIF(Q14:Q34,"&lt;50")</f>
        <v>3</v>
      </c>
      <c r="S39" s="231"/>
      <c r="T39" s="231"/>
      <c r="U39" s="231"/>
      <c r="V39" s="231"/>
      <c r="W39" s="231"/>
      <c r="X39" s="231"/>
      <c r="Y39" s="198">
        <f>Z39/$AW$9</f>
        <v>0.19047619047619047</v>
      </c>
      <c r="Z39" s="199">
        <f>COUNTIF(Y14:Y34,"&lt;50")</f>
        <v>4</v>
      </c>
      <c r="AA39" s="208">
        <f>AB39/$AW$9</f>
        <v>0.09523809523809523</v>
      </c>
      <c r="AB39" s="201">
        <f>COUNTIF(AA14:AA34,"&lt;50")</f>
        <v>2</v>
      </c>
      <c r="AC39" s="198">
        <f>AD39/$AW$9</f>
        <v>0.09523809523809523</v>
      </c>
      <c r="AD39" s="199">
        <f>COUNTIF(AC14:AC34,"&lt;25")</f>
        <v>2</v>
      </c>
      <c r="AE39" s="208">
        <f>AF39/$AW$9</f>
        <v>0</v>
      </c>
      <c r="AF39" s="201">
        <f>COUNTIF(AE14:AE34,"&lt;25")</f>
        <v>0</v>
      </c>
      <c r="AG39" s="205">
        <f>AH39/$AW$9</f>
        <v>0</v>
      </c>
      <c r="AH39" s="199">
        <f>COUNTIF(AG14:AG34,"&lt;25")</f>
        <v>0</v>
      </c>
      <c r="AI39" s="208">
        <f>AJ39/$AW$9</f>
        <v>0</v>
      </c>
      <c r="AJ39" s="201">
        <f>COUNTIF(AI14:AI34,"&lt;25")</f>
        <v>0</v>
      </c>
      <c r="AK39" s="231"/>
      <c r="AL39" s="200">
        <f>AM39/$AW$9</f>
        <v>0.09523809523809523</v>
      </c>
      <c r="AM39" s="199">
        <f>COUNTIF(AL14:AL34,"&lt;50%")</f>
        <v>2</v>
      </c>
      <c r="AN39" s="231"/>
      <c r="AR39" s="121"/>
      <c r="AS39" s="183"/>
      <c r="AT39" s="183"/>
      <c r="AU39" s="183"/>
      <c r="AV39" s="121"/>
      <c r="AW39" s="121"/>
      <c r="AX39" s="121"/>
      <c r="AY39" s="183"/>
      <c r="AZ39" s="190"/>
    </row>
    <row r="40" spans="2:52" ht="19.5" customHeight="1">
      <c r="B40" s="209"/>
      <c r="C40" s="211"/>
      <c r="D40" s="231"/>
      <c r="E40" s="231"/>
      <c r="F40" s="231"/>
      <c r="G40" s="231"/>
      <c r="H40" s="231"/>
      <c r="I40" s="231"/>
      <c r="J40" s="231"/>
      <c r="K40" s="231"/>
      <c r="L40" s="205"/>
      <c r="M40" s="199"/>
      <c r="N40" s="231"/>
      <c r="O40" s="231"/>
      <c r="P40" s="231"/>
      <c r="Q40" s="212"/>
      <c r="R40" s="199"/>
      <c r="S40" s="231"/>
      <c r="T40" s="231"/>
      <c r="U40" s="231"/>
      <c r="V40" s="231"/>
      <c r="W40" s="231"/>
      <c r="X40" s="231"/>
      <c r="Y40" s="212"/>
      <c r="Z40" s="199"/>
      <c r="AA40" s="208"/>
      <c r="AB40" s="201"/>
      <c r="AC40" s="212"/>
      <c r="AD40" s="199"/>
      <c r="AE40" s="208"/>
      <c r="AF40" s="201"/>
      <c r="AG40" s="205"/>
      <c r="AH40" s="199"/>
      <c r="AI40" s="213"/>
      <c r="AJ40" s="201"/>
      <c r="AK40" s="232"/>
      <c r="AL40" s="214"/>
      <c r="AM40" s="199"/>
      <c r="AN40" s="233"/>
      <c r="AR40" s="121"/>
      <c r="AS40" s="183"/>
      <c r="AT40" s="183"/>
      <c r="AU40" s="183"/>
      <c r="AV40" s="121"/>
      <c r="AW40" s="121"/>
      <c r="AX40" s="121"/>
      <c r="AY40" s="183"/>
      <c r="AZ40" s="190"/>
    </row>
    <row r="41" spans="2:52" ht="19.5" customHeight="1">
      <c r="B41" s="234"/>
      <c r="C41" s="239" t="s">
        <v>169</v>
      </c>
      <c r="D41" s="172">
        <v>0</v>
      </c>
      <c r="E41" s="172">
        <v>0</v>
      </c>
      <c r="F41" s="172">
        <v>0</v>
      </c>
      <c r="G41" s="172">
        <v>0</v>
      </c>
      <c r="H41" s="172">
        <v>0</v>
      </c>
      <c r="I41" s="172">
        <v>0</v>
      </c>
      <c r="J41" s="172">
        <v>0</v>
      </c>
      <c r="K41" s="172">
        <v>0</v>
      </c>
      <c r="L41" s="173">
        <v>0</v>
      </c>
      <c r="M41" s="174">
        <f>RANK(L41,L$41:L$41,0)</f>
        <v>1</v>
      </c>
      <c r="N41" s="172">
        <v>0</v>
      </c>
      <c r="O41" s="172">
        <v>0</v>
      </c>
      <c r="P41" s="172">
        <v>0</v>
      </c>
      <c r="Q41" s="138">
        <v>0</v>
      </c>
      <c r="R41" s="174">
        <f>RANK(Q41,Q$41:Q$41,0)</f>
        <v>1</v>
      </c>
      <c r="S41" s="172">
        <v>0</v>
      </c>
      <c r="T41" s="172">
        <v>0</v>
      </c>
      <c r="U41" s="172">
        <v>0</v>
      </c>
      <c r="V41" s="172">
        <v>0</v>
      </c>
      <c r="W41" s="172">
        <v>0</v>
      </c>
      <c r="X41" s="172">
        <v>0</v>
      </c>
      <c r="Y41" s="138">
        <f>SUBTOTAL(9,S41:X41)</f>
        <v>0</v>
      </c>
      <c r="Z41" s="174">
        <f>RANK(Y41,Y$41:Y$41,0)</f>
        <v>1</v>
      </c>
      <c r="AA41" s="175">
        <v>0</v>
      </c>
      <c r="AB41" s="174">
        <f>RANK(AA41,AA$41:AA$41,0)</f>
        <v>1</v>
      </c>
      <c r="AC41" s="203">
        <v>0</v>
      </c>
      <c r="AD41" s="174">
        <f>RANK(AC41,AC$41:AC$41,0)</f>
        <v>1</v>
      </c>
      <c r="AE41" s="175">
        <v>0</v>
      </c>
      <c r="AF41" s="174">
        <f>RANK(AE41,AE$41:AE$41,0)</f>
        <v>1</v>
      </c>
      <c r="AG41" s="177">
        <v>0</v>
      </c>
      <c r="AH41" s="174">
        <f>RANK(AG41,AG$41:AG$41,0)</f>
        <v>1</v>
      </c>
      <c r="AI41" s="204">
        <v>0</v>
      </c>
      <c r="AJ41" s="174">
        <f>RANK(AI41,AI$41:AI$41,0)</f>
        <v>1</v>
      </c>
      <c r="AK41" s="191">
        <v>0</v>
      </c>
      <c r="AL41" s="195">
        <v>0</v>
      </c>
      <c r="AM41" s="174" t="s">
        <v>83</v>
      </c>
      <c r="AN41" s="149" t="s">
        <v>168</v>
      </c>
      <c r="AR41" s="121"/>
      <c r="AS41" s="183"/>
      <c r="AT41" s="183"/>
      <c r="AU41" s="183"/>
      <c r="AV41" s="183"/>
      <c r="AW41" s="183"/>
      <c r="AX41" s="183"/>
      <c r="AY41" s="183"/>
      <c r="AZ41" s="190"/>
    </row>
    <row r="42" spans="48:50" ht="19.5" customHeight="1">
      <c r="AV42" s="202"/>
      <c r="AW42" s="202"/>
      <c r="AX42" s="202"/>
    </row>
    <row r="43" spans="2:50" ht="19.5" customHeight="1">
      <c r="B43"/>
      <c r="C43"/>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V43" s="202"/>
      <c r="AW43" s="202"/>
      <c r="AX43" s="202"/>
    </row>
    <row r="44" spans="2:50" ht="19.5" customHeight="1">
      <c r="B44"/>
      <c r="C44"/>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V44" s="202"/>
      <c r="AW44" s="202"/>
      <c r="AX44" s="202"/>
    </row>
    <row r="45" spans="2:44" ht="19.5" customHeight="1">
      <c r="B45"/>
      <c r="C45"/>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row>
    <row r="46" spans="2:44" ht="12.75">
      <c r="B46"/>
      <c r="C4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row>
    <row r="47" spans="2:44" ht="12.75">
      <c r="B47"/>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row>
    <row r="48" spans="2:44" ht="12.75">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row>
    <row r="49" spans="2:44" ht="12.75">
      <c r="B49"/>
      <c r="C49"/>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row>
    <row r="50" spans="2:44" ht="12.75">
      <c r="B50"/>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row>
    <row r="51" spans="2:44" ht="12.75">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row>
    <row r="52" spans="2:44" ht="12.75">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row>
    <row r="53" spans="2:44" ht="12.75">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row>
    <row r="54" spans="2:44" ht="12.75">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row>
    <row r="55" spans="2:44" ht="12.7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row>
  </sheetData>
  <sheetProtection password="CC61" sheet="1" objects="1" scenarios="1" selectLockedCells="1" selectUnlockedCells="1"/>
  <mergeCells count="19">
    <mergeCell ref="AZ11:AZ12"/>
    <mergeCell ref="AS11:AU12"/>
    <mergeCell ref="AV11:AV13"/>
    <mergeCell ref="AW11:AW13"/>
    <mergeCell ref="AX11:AX13"/>
    <mergeCell ref="AL8:AN8"/>
    <mergeCell ref="AL9:AN9"/>
    <mergeCell ref="AR11:AR13"/>
    <mergeCell ref="AL11:AL13"/>
    <mergeCell ref="AN11:AN13"/>
    <mergeCell ref="B39:C39"/>
    <mergeCell ref="AK11:AK12"/>
    <mergeCell ref="D11:L11"/>
    <mergeCell ref="S11:Y11"/>
    <mergeCell ref="N11:Q11"/>
    <mergeCell ref="AW9:AX9"/>
    <mergeCell ref="AM11:AM13"/>
    <mergeCell ref="B38:C38"/>
    <mergeCell ref="AW38:AX38"/>
  </mergeCells>
  <conditionalFormatting sqref="AK36 AK41 AK14:AK34">
    <cfRule type="cellIs" priority="1" dxfId="0" operator="lessThan" stopIfTrue="1">
      <formula>300</formula>
    </cfRule>
  </conditionalFormatting>
  <conditionalFormatting sqref="D41 N41 S41 D14:D34 N14:N34 F14:F32 S14:T32 S33:S34">
    <cfRule type="cellIs" priority="2" dxfId="0" operator="lessThan" stopIfTrue="1">
      <formula>10</formula>
    </cfRule>
  </conditionalFormatting>
  <conditionalFormatting sqref="F41 T41 F33:F34 T33:T34">
    <cfRule type="cellIs" priority="3" dxfId="0" operator="lessThan" stopIfTrue="1">
      <formula>7.5</formula>
    </cfRule>
  </conditionalFormatting>
  <conditionalFormatting sqref="G41:H41 G14:H34">
    <cfRule type="cellIs" priority="4" dxfId="0" operator="lessThan" stopIfTrue="1">
      <formula>2.5</formula>
    </cfRule>
  </conditionalFormatting>
  <conditionalFormatting sqref="X41 K41 O41 K14:K34 O14:O34 X14:X34">
    <cfRule type="cellIs" priority="5" dxfId="0" operator="lessThan" stopIfTrue="1">
      <formula>15</formula>
    </cfRule>
  </conditionalFormatting>
  <conditionalFormatting sqref="Y41 AA41 L41 Q41 L14:L34 Q14:Q34 Y14:Y34 AA14:AA34">
    <cfRule type="cellIs" priority="6" dxfId="0" operator="lessThan" stopIfTrue="1">
      <formula>50</formula>
    </cfRule>
  </conditionalFormatting>
  <conditionalFormatting sqref="AI41 AC41 P41 AG41 AE41 P14:P34 AE14:AE34 AC14:AC34 AG14:AG34 AI14:AI34">
    <cfRule type="cellIs" priority="7" dxfId="0" operator="lessThan" stopIfTrue="1">
      <formula>25</formula>
    </cfRule>
  </conditionalFormatting>
  <conditionalFormatting sqref="AL41 AL14:AL34">
    <cfRule type="cellIs" priority="8" dxfId="0" operator="lessThan" stopIfTrue="1">
      <formula>0.5</formula>
    </cfRule>
  </conditionalFormatting>
  <conditionalFormatting sqref="AN41 AN14:AN34">
    <cfRule type="cellIs" priority="9" dxfId="0" operator="between" stopIfTrue="1">
      <formula>"Gagal"</formula>
      <formula>"Gagal"</formula>
    </cfRule>
  </conditionalFormatting>
  <conditionalFormatting sqref="U41:W41 E41 E14:E34 U14:W34">
    <cfRule type="cellIs" priority="10" dxfId="0" operator="lessThan" stopIfTrue="1">
      <formula>5</formula>
    </cfRule>
  </conditionalFormatting>
  <conditionalFormatting sqref="I41 I33:I34">
    <cfRule type="cellIs" priority="11" dxfId="0" operator="lessThan" stopIfTrue="1">
      <formula>3</formula>
    </cfRule>
    <cfRule type="cellIs" priority="12" dxfId="0" operator="greaterThan" stopIfTrue="1">
      <formula>2</formula>
    </cfRule>
  </conditionalFormatting>
  <conditionalFormatting sqref="J41 J14:J34">
    <cfRule type="cellIs" priority="13" dxfId="0" operator="lessThan" stopIfTrue="1">
      <formula>3</formula>
    </cfRule>
  </conditionalFormatting>
  <conditionalFormatting sqref="I14:I32">
    <cfRule type="cellIs" priority="14" dxfId="0" operator="lessThan" stopIfTrue="1">
      <formula>3</formula>
    </cfRule>
    <cfRule type="cellIs" priority="15" dxfId="0" operator="lessThan" stopIfTrue="1">
      <formula>2.5</formula>
    </cfRule>
  </conditionalFormatting>
  <conditionalFormatting sqref="L35">
    <cfRule type="cellIs" priority="16" dxfId="0" operator="lessThan" stopIfTrue="1">
      <formula>1050</formula>
    </cfRule>
  </conditionalFormatting>
  <printOptions horizontalCentered="1" verticalCentered="1"/>
  <pageMargins left="0" right="0" top="0" bottom="0" header="0.5" footer="0.5"/>
  <pageSetup horizontalDpi="300" verticalDpi="300" orientation="landscape" paperSize="8" scale="90" r:id="rId4"/>
  <drawing r:id="rId3"/>
  <legacyDrawing r:id="rId2"/>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2:S1996"/>
  <sheetViews>
    <sheetView showOutlineSymbols="0" workbookViewId="0" topLeftCell="A929">
      <selection activeCell="P937" sqref="P937"/>
    </sheetView>
  </sheetViews>
  <sheetFormatPr defaultColWidth="9.140625" defaultRowHeight="15" customHeight="1"/>
  <cols>
    <col min="1" max="1" width="2.7109375" style="240" customWidth="1"/>
    <col min="2" max="2" width="15.57421875" style="240" customWidth="1"/>
    <col min="3" max="3" width="4.7109375" style="240" customWidth="1"/>
    <col min="4" max="4" width="4.28125" style="240" customWidth="1"/>
    <col min="5" max="5" width="3.8515625" style="240" customWidth="1"/>
    <col min="6" max="6" width="2.57421875" style="240" customWidth="1"/>
    <col min="7" max="9" width="4.7109375" style="240" customWidth="1"/>
    <col min="10" max="10" width="6.57421875" style="240" customWidth="1"/>
    <col min="11" max="11" width="5.7109375" style="240" customWidth="1"/>
    <col min="12" max="12" width="4.7109375" style="240" customWidth="1"/>
    <col min="13" max="13" width="7.7109375" style="240" customWidth="1"/>
    <col min="14" max="14" width="4.7109375" style="240" customWidth="1"/>
    <col min="15" max="15" width="8.421875" style="240" customWidth="1"/>
    <col min="16" max="16" width="3.8515625" style="240" customWidth="1"/>
    <col min="17" max="17" width="6.7109375" style="241" customWidth="1"/>
    <col min="18" max="18" width="1.28515625" style="242" customWidth="1"/>
    <col min="19" max="19" width="2.00390625" style="240" customWidth="1"/>
    <col min="20" max="20" width="2.28125" style="240" customWidth="1"/>
    <col min="21" max="16384" width="9.140625" style="240" customWidth="1"/>
  </cols>
  <sheetData>
    <row r="2" spans="2:4" ht="15" customHeight="1">
      <c r="B2" s="240" t="s">
        <v>24</v>
      </c>
      <c r="D2" s="240" t="str">
        <f>'MARKAH UTAMA'!C14</f>
        <v>KHAIRUL ANWAR BIN ISMAIL</v>
      </c>
    </row>
    <row r="4" spans="2:16" ht="15" customHeight="1">
      <c r="B4" s="240" t="s">
        <v>107</v>
      </c>
      <c r="K4" s="240" t="s">
        <v>55</v>
      </c>
      <c r="M4" s="243"/>
      <c r="N4" s="243"/>
      <c r="O4" s="244">
        <f>'MARKAH UTAMA'!AR14</f>
        <v>1756</v>
      </c>
      <c r="P4" s="244"/>
    </row>
    <row r="5" spans="2:14" ht="15" customHeight="1">
      <c r="B5" s="244" t="str">
        <f>'MARKAH UTAMA'!G9</f>
        <v>DARJAH : 3</v>
      </c>
      <c r="C5" s="245"/>
      <c r="K5" s="340" t="s">
        <v>171</v>
      </c>
      <c r="L5" s="340"/>
      <c r="M5" s="340"/>
      <c r="N5" s="340"/>
    </row>
    <row r="6" spans="2:16" ht="15" customHeight="1">
      <c r="B6" s="240" t="s">
        <v>23</v>
      </c>
      <c r="C6" s="246">
        <f>'MARKAH UTAMA'!AS14</f>
        <v>9</v>
      </c>
      <c r="D6" s="245" t="s">
        <v>41</v>
      </c>
      <c r="E6" s="245"/>
      <c r="F6" s="245"/>
      <c r="G6" s="240">
        <f>'MARKAH UTAMA'!AT14</f>
        <v>7</v>
      </c>
      <c r="H6" s="245" t="s">
        <v>40</v>
      </c>
      <c r="J6" s="243">
        <f>'MARKAH UTAMA'!AU14</f>
        <v>24</v>
      </c>
      <c r="K6" s="245" t="s">
        <v>63</v>
      </c>
      <c r="M6" s="247"/>
      <c r="P6" s="245"/>
    </row>
    <row r="7" spans="7:9" ht="15" customHeight="1" thickBot="1">
      <c r="G7" s="246"/>
      <c r="H7" s="246"/>
      <c r="I7" s="246"/>
    </row>
    <row r="8" spans="2:17" ht="15" customHeight="1">
      <c r="B8" s="389" t="s">
        <v>29</v>
      </c>
      <c r="C8" s="342"/>
      <c r="D8" s="342"/>
      <c r="E8" s="342"/>
      <c r="F8" s="342"/>
      <c r="G8" s="342"/>
      <c r="H8" s="342"/>
      <c r="I8" s="342"/>
      <c r="J8" s="390"/>
      <c r="K8" s="341" t="s">
        <v>172</v>
      </c>
      <c r="L8" s="342"/>
      <c r="M8" s="342"/>
      <c r="N8" s="342"/>
      <c r="O8" s="342"/>
      <c r="P8" s="342"/>
      <c r="Q8" s="374"/>
    </row>
    <row r="9" spans="2:18" ht="15" customHeight="1">
      <c r="B9" s="248"/>
      <c r="C9" s="249"/>
      <c r="D9" s="250"/>
      <c r="E9" s="250"/>
      <c r="F9" s="250"/>
      <c r="G9" s="250"/>
      <c r="H9" s="250"/>
      <c r="I9" s="250"/>
      <c r="J9" s="251"/>
      <c r="K9" s="375" t="s">
        <v>58</v>
      </c>
      <c r="L9" s="376"/>
      <c r="M9" s="375" t="s">
        <v>59</v>
      </c>
      <c r="N9" s="376"/>
      <c r="O9" s="375" t="s">
        <v>54</v>
      </c>
      <c r="P9" s="377"/>
      <c r="Q9" s="378"/>
      <c r="R9" s="252"/>
    </row>
    <row r="10" spans="2:18" ht="15" customHeight="1">
      <c r="B10" s="253" t="s">
        <v>10</v>
      </c>
      <c r="C10" s="254"/>
      <c r="D10" s="255"/>
      <c r="E10" s="255"/>
      <c r="F10" s="255"/>
      <c r="G10" s="255"/>
      <c r="H10" s="255"/>
      <c r="I10" s="255"/>
      <c r="J10" s="256"/>
      <c r="K10" s="257"/>
      <c r="L10" s="258"/>
      <c r="M10" s="259"/>
      <c r="N10" s="258"/>
      <c r="O10" s="415">
        <f>'MARKAH UTAMA'!M14</f>
        <v>16</v>
      </c>
      <c r="P10" s="416"/>
      <c r="Q10" s="417"/>
      <c r="R10" s="252"/>
    </row>
    <row r="11" spans="2:18" ht="15" customHeight="1">
      <c r="B11" s="260" t="str">
        <f>'MARKAH UTAMA'!D$13</f>
        <v>Karangan</v>
      </c>
      <c r="C11" s="261"/>
      <c r="D11" s="261"/>
      <c r="E11" s="261"/>
      <c r="F11" s="261"/>
      <c r="G11" s="261"/>
      <c r="H11" s="261"/>
      <c r="I11" s="261"/>
      <c r="J11" s="262"/>
      <c r="K11" s="263">
        <f>'MARKAH UTAMA'!D$12</f>
        <v>20</v>
      </c>
      <c r="L11" s="264"/>
      <c r="M11" s="263">
        <f>'MARKAH UTAMA'!D14</f>
        <v>17</v>
      </c>
      <c r="N11" s="265"/>
      <c r="O11" s="409"/>
      <c r="P11" s="410"/>
      <c r="Q11" s="411"/>
      <c r="R11" s="266"/>
    </row>
    <row r="12" spans="2:18" ht="15" customHeight="1">
      <c r="B12" s="267" t="str">
        <f>'MARKAH UTAMA'!E$13</f>
        <v>Pemahaman</v>
      </c>
      <c r="C12" s="249"/>
      <c r="D12" s="249"/>
      <c r="E12" s="249"/>
      <c r="F12" s="249"/>
      <c r="G12" s="249"/>
      <c r="H12" s="249"/>
      <c r="I12" s="249"/>
      <c r="J12" s="265"/>
      <c r="K12" s="263">
        <f>'MARKAH UTAMA'!E$12</f>
        <v>10</v>
      </c>
      <c r="L12" s="264"/>
      <c r="M12" s="263">
        <f>'MARKAH UTAMA'!E14</f>
        <v>10</v>
      </c>
      <c r="N12" s="265"/>
      <c r="O12" s="409"/>
      <c r="P12" s="410"/>
      <c r="Q12" s="411"/>
      <c r="R12" s="266"/>
    </row>
    <row r="13" spans="2:18" ht="15" customHeight="1">
      <c r="B13" s="267" t="str">
        <f>'MARKAH UTAMA'!F$13</f>
        <v>Tatabahasa</v>
      </c>
      <c r="C13" s="249"/>
      <c r="D13" s="249"/>
      <c r="E13" s="249"/>
      <c r="F13" s="249"/>
      <c r="G13" s="249"/>
      <c r="H13" s="249"/>
      <c r="I13" s="249"/>
      <c r="J13" s="265"/>
      <c r="K13" s="263">
        <f>'MARKAH UTAMA'!F$12</f>
        <v>20</v>
      </c>
      <c r="L13" s="264"/>
      <c r="M13" s="263">
        <f>'MARKAH UTAMA'!F14</f>
        <v>19</v>
      </c>
      <c r="N13" s="265"/>
      <c r="O13" s="409"/>
      <c r="P13" s="410"/>
      <c r="Q13" s="411"/>
      <c r="R13" s="266"/>
    </row>
    <row r="14" spans="2:18" ht="15" customHeight="1">
      <c r="B14" s="267" t="str">
        <f>'MARKAH UTAMA'!G$13</f>
        <v>Tulisan Rumi</v>
      </c>
      <c r="C14" s="249"/>
      <c r="D14" s="249"/>
      <c r="E14" s="249"/>
      <c r="F14" s="249"/>
      <c r="G14" s="249"/>
      <c r="H14" s="249"/>
      <c r="I14" s="249"/>
      <c r="J14" s="265"/>
      <c r="K14" s="263">
        <f>'MARKAH UTAMA'!G$12</f>
        <v>5</v>
      </c>
      <c r="L14" s="264"/>
      <c r="M14" s="263">
        <f>'MARKAH UTAMA'!G14</f>
        <v>2</v>
      </c>
      <c r="N14" s="265"/>
      <c r="O14" s="409"/>
      <c r="P14" s="410"/>
      <c r="Q14" s="411"/>
      <c r="R14" s="266"/>
    </row>
    <row r="15" spans="2:18" ht="15" customHeight="1">
      <c r="B15" s="267" t="str">
        <f>'MARKAH UTAMA'!H$13</f>
        <v>Tulisan Jawi</v>
      </c>
      <c r="C15" s="249"/>
      <c r="D15" s="249"/>
      <c r="E15" s="249"/>
      <c r="F15" s="249"/>
      <c r="G15" s="249"/>
      <c r="H15" s="249"/>
      <c r="I15" s="249"/>
      <c r="J15" s="265"/>
      <c r="K15" s="263">
        <f>'MARKAH UTAMA'!H$12</f>
        <v>5</v>
      </c>
      <c r="L15" s="264"/>
      <c r="M15" s="263">
        <f>'MARKAH UTAMA'!H14</f>
        <v>2</v>
      </c>
      <c r="N15" s="265"/>
      <c r="O15" s="409"/>
      <c r="P15" s="410"/>
      <c r="Q15" s="411"/>
      <c r="R15" s="266"/>
    </row>
    <row r="16" spans="2:18" ht="15" customHeight="1">
      <c r="B16" s="267" t="str">
        <f>'MARKAH UTAMA'!I$13</f>
        <v>Ejaan  &amp; Rencana Rumi</v>
      </c>
      <c r="C16" s="249"/>
      <c r="D16" s="249"/>
      <c r="E16" s="249"/>
      <c r="F16" s="249"/>
      <c r="G16" s="249"/>
      <c r="H16" s="249"/>
      <c r="I16" s="249"/>
      <c r="J16" s="265"/>
      <c r="K16" s="263">
        <f>'MARKAH UTAMA'!I$12</f>
        <v>5</v>
      </c>
      <c r="L16" s="264"/>
      <c r="M16" s="263">
        <f>'MARKAH UTAMA'!I14</f>
        <v>5</v>
      </c>
      <c r="N16" s="265"/>
      <c r="O16" s="409"/>
      <c r="P16" s="410"/>
      <c r="Q16" s="411"/>
      <c r="R16" s="266"/>
    </row>
    <row r="17" spans="2:18" ht="15" customHeight="1">
      <c r="B17" s="268" t="str">
        <f>'MARKAH UTAMA'!J$13</f>
        <v>Ejaan &amp; Rencana Jawi</v>
      </c>
      <c r="C17" s="249"/>
      <c r="D17" s="249"/>
      <c r="E17" s="249"/>
      <c r="F17" s="249"/>
      <c r="G17" s="249"/>
      <c r="H17" s="249"/>
      <c r="I17" s="249"/>
      <c r="J17" s="265"/>
      <c r="K17" s="263">
        <f>'MARKAH UTAMA'!J$12</f>
        <v>5</v>
      </c>
      <c r="L17" s="264"/>
      <c r="M17" s="263">
        <f>'MARKAH UTAMA'!J14</f>
        <v>0</v>
      </c>
      <c r="N17" s="265"/>
      <c r="O17" s="409"/>
      <c r="P17" s="410"/>
      <c r="Q17" s="411"/>
      <c r="R17" s="266"/>
    </row>
    <row r="18" spans="2:18" ht="15" customHeight="1" thickBot="1">
      <c r="B18" s="269" t="str">
        <f>'MARKAH UTAMA'!K$13</f>
        <v>Bacaan dan Lisan</v>
      </c>
      <c r="C18" s="254"/>
      <c r="D18" s="254"/>
      <c r="E18" s="254"/>
      <c r="F18" s="254"/>
      <c r="G18" s="254"/>
      <c r="H18" s="254"/>
      <c r="I18" s="254"/>
      <c r="J18" s="270"/>
      <c r="K18" s="271">
        <f>'MARKAH UTAMA'!K$12</f>
        <v>30</v>
      </c>
      <c r="L18" s="272"/>
      <c r="M18" s="271">
        <f>'MARKAH UTAMA'!K14</f>
        <v>20</v>
      </c>
      <c r="N18" s="273"/>
      <c r="O18" s="409"/>
      <c r="P18" s="410"/>
      <c r="Q18" s="411"/>
      <c r="R18" s="266"/>
    </row>
    <row r="19" spans="2:18" ht="15" customHeight="1" thickBot="1">
      <c r="B19" s="274"/>
      <c r="C19" s="403" t="s">
        <v>67</v>
      </c>
      <c r="D19" s="404"/>
      <c r="E19" s="404"/>
      <c r="F19" s="404"/>
      <c r="G19" s="404"/>
      <c r="H19" s="404"/>
      <c r="I19" s="404"/>
      <c r="J19" s="405"/>
      <c r="K19" s="277">
        <f>SUM(K11:K18)</f>
        <v>100</v>
      </c>
      <c r="L19" s="275"/>
      <c r="M19" s="277">
        <f>SUM(M11:M18)</f>
        <v>75</v>
      </c>
      <c r="N19" s="278"/>
      <c r="O19" s="412"/>
      <c r="P19" s="413"/>
      <c r="Q19" s="414"/>
      <c r="R19" s="279"/>
    </row>
    <row r="20" spans="2:18" ht="15" customHeight="1" thickTop="1">
      <c r="B20" s="280" t="s">
        <v>22</v>
      </c>
      <c r="C20" s="281"/>
      <c r="D20" s="281"/>
      <c r="E20" s="282"/>
      <c r="F20" s="282"/>
      <c r="G20" s="281"/>
      <c r="H20" s="281"/>
      <c r="I20" s="281"/>
      <c r="J20" s="283"/>
      <c r="K20" s="284"/>
      <c r="L20" s="285"/>
      <c r="M20" s="285"/>
      <c r="N20" s="286"/>
      <c r="O20" s="406">
        <f>'MARKAH UTAMA'!R14</f>
        <v>16</v>
      </c>
      <c r="P20" s="407"/>
      <c r="Q20" s="408"/>
      <c r="R20" s="279"/>
    </row>
    <row r="21" spans="2:18" ht="15" customHeight="1">
      <c r="B21" s="287" t="str">
        <f>'MARKAH UTAMA'!N$13</f>
        <v>Aktiviti</v>
      </c>
      <c r="C21" s="288"/>
      <c r="D21" s="261"/>
      <c r="E21" s="289"/>
      <c r="F21" s="289"/>
      <c r="G21" s="261"/>
      <c r="H21" s="261"/>
      <c r="I21" s="261"/>
      <c r="J21" s="261"/>
      <c r="K21" s="263">
        <f>'MARKAH UTAMA'!N$12</f>
        <v>20</v>
      </c>
      <c r="L21" s="264"/>
      <c r="M21" s="263">
        <f>'MARKAH UTAMA'!N14</f>
        <v>10</v>
      </c>
      <c r="N21" s="264"/>
      <c r="O21" s="409"/>
      <c r="P21" s="410"/>
      <c r="Q21" s="411"/>
      <c r="R21" s="279"/>
    </row>
    <row r="22" spans="2:18" ht="15" customHeight="1">
      <c r="B22" s="290" t="str">
        <f>'MARKAH UTAMA'!O$13</f>
        <v>Congak &amp; Sifir</v>
      </c>
      <c r="C22" s="249"/>
      <c r="D22" s="249"/>
      <c r="E22" s="291"/>
      <c r="F22" s="291"/>
      <c r="G22" s="249"/>
      <c r="H22" s="249"/>
      <c r="I22" s="249"/>
      <c r="J22" s="249"/>
      <c r="K22" s="263">
        <f>'MARKAH UTAMA'!O$12</f>
        <v>30</v>
      </c>
      <c r="L22" s="264"/>
      <c r="M22" s="263">
        <f>'MARKAH UTAMA'!O14</f>
        <v>18</v>
      </c>
      <c r="N22" s="264"/>
      <c r="O22" s="409"/>
      <c r="P22" s="410"/>
      <c r="Q22" s="411"/>
      <c r="R22" s="279"/>
    </row>
    <row r="23" spans="2:18" ht="15" customHeight="1" thickBot="1">
      <c r="B23" s="292" t="str">
        <f>'MARKAH UTAMA'!P$13</f>
        <v>Matematik</v>
      </c>
      <c r="C23" s="254"/>
      <c r="D23" s="254"/>
      <c r="E23" s="293"/>
      <c r="F23" s="293"/>
      <c r="G23" s="293"/>
      <c r="H23" s="293"/>
      <c r="I23" s="293"/>
      <c r="J23" s="293"/>
      <c r="K23" s="294">
        <f>'MARKAH UTAMA'!P$12</f>
        <v>50</v>
      </c>
      <c r="L23" s="295"/>
      <c r="M23" s="294">
        <f>'MARKAH UTAMA'!P14</f>
        <v>34</v>
      </c>
      <c r="N23" s="296"/>
      <c r="O23" s="409"/>
      <c r="P23" s="410"/>
      <c r="Q23" s="411"/>
      <c r="R23" s="279"/>
    </row>
    <row r="24" spans="2:18" ht="15" customHeight="1" thickBot="1">
      <c r="B24" s="274"/>
      <c r="C24" s="403" t="s">
        <v>67</v>
      </c>
      <c r="D24" s="404"/>
      <c r="E24" s="404"/>
      <c r="F24" s="404"/>
      <c r="G24" s="404"/>
      <c r="H24" s="404"/>
      <c r="I24" s="404"/>
      <c r="J24" s="405"/>
      <c r="K24" s="297">
        <f>SUM(K21:K23)</f>
        <v>100</v>
      </c>
      <c r="L24" s="275"/>
      <c r="M24" s="277">
        <f>SUM(M21:M23)</f>
        <v>62</v>
      </c>
      <c r="N24" s="298"/>
      <c r="O24" s="412"/>
      <c r="P24" s="413"/>
      <c r="Q24" s="414"/>
      <c r="R24" s="279"/>
    </row>
    <row r="25" spans="2:18" ht="15" customHeight="1" thickTop="1">
      <c r="B25" s="280" t="s">
        <v>21</v>
      </c>
      <c r="C25" s="281"/>
      <c r="D25" s="281"/>
      <c r="E25" s="282"/>
      <c r="F25" s="282"/>
      <c r="G25" s="281"/>
      <c r="H25" s="281"/>
      <c r="I25" s="281"/>
      <c r="J25" s="283"/>
      <c r="K25" s="284"/>
      <c r="L25" s="285"/>
      <c r="M25" s="285"/>
      <c r="N25" s="286"/>
      <c r="O25" s="406">
        <f>'MARKAH UTAMA'!Z14</f>
        <v>15</v>
      </c>
      <c r="P25" s="407"/>
      <c r="Q25" s="408"/>
      <c r="R25" s="266"/>
    </row>
    <row r="26" spans="2:18" ht="15" customHeight="1">
      <c r="B26" s="287" t="str">
        <f>'MARKAH UTAMA'!S$13</f>
        <v>Composition</v>
      </c>
      <c r="C26" s="261"/>
      <c r="D26" s="261"/>
      <c r="E26" s="299"/>
      <c r="F26" s="299"/>
      <c r="G26" s="261"/>
      <c r="H26" s="261"/>
      <c r="I26" s="261"/>
      <c r="J26" s="262"/>
      <c r="K26" s="300">
        <f>'MARKAH UTAMA'!S$12</f>
        <v>20</v>
      </c>
      <c r="L26" s="301"/>
      <c r="M26" s="300">
        <f>'MARKAH UTAMA'!S14</f>
        <v>14</v>
      </c>
      <c r="N26" s="301"/>
      <c r="O26" s="409"/>
      <c r="P26" s="410"/>
      <c r="Q26" s="411"/>
      <c r="R26" s="266"/>
    </row>
    <row r="27" spans="2:18" ht="15" customHeight="1">
      <c r="B27" s="302" t="str">
        <f>'MARKAH UTAMA'!T$13</f>
        <v>Grammar</v>
      </c>
      <c r="C27" s="303"/>
      <c r="D27" s="249"/>
      <c r="E27" s="291"/>
      <c r="F27" s="291"/>
      <c r="G27" s="291"/>
      <c r="H27" s="291"/>
      <c r="I27" s="291"/>
      <c r="J27" s="265"/>
      <c r="K27" s="263">
        <f>'MARKAH UTAMA'!T12</f>
        <v>20</v>
      </c>
      <c r="L27" s="264"/>
      <c r="M27" s="263">
        <f>'MARKAH UTAMA'!T14</f>
        <v>14</v>
      </c>
      <c r="N27" s="264"/>
      <c r="O27" s="409"/>
      <c r="P27" s="410"/>
      <c r="Q27" s="411"/>
      <c r="R27" s="266"/>
    </row>
    <row r="28" spans="2:18" ht="15" customHeight="1">
      <c r="B28" s="302" t="str">
        <f>'MARKAH UTAMA'!U$13</f>
        <v>Comprehension</v>
      </c>
      <c r="C28" s="303"/>
      <c r="D28" s="249"/>
      <c r="E28" s="291"/>
      <c r="F28" s="291"/>
      <c r="G28" s="249"/>
      <c r="H28" s="249"/>
      <c r="I28" s="249"/>
      <c r="J28" s="265"/>
      <c r="K28" s="263">
        <f>'MARKAH UTAMA'!U$12</f>
        <v>10</v>
      </c>
      <c r="L28" s="264"/>
      <c r="M28" s="263">
        <f>'MARKAH UTAMA'!U14</f>
        <v>0</v>
      </c>
      <c r="N28" s="264"/>
      <c r="O28" s="409"/>
      <c r="P28" s="410"/>
      <c r="Q28" s="411"/>
      <c r="R28" s="266"/>
    </row>
    <row r="29" spans="2:18" ht="15" customHeight="1">
      <c r="B29" s="302" t="str">
        <f>'MARKAH UTAMA'!V$13</f>
        <v>Vocabulary</v>
      </c>
      <c r="C29" s="249"/>
      <c r="D29" s="249"/>
      <c r="E29" s="291"/>
      <c r="F29" s="291"/>
      <c r="G29" s="249"/>
      <c r="H29" s="249"/>
      <c r="I29" s="249"/>
      <c r="J29" s="265"/>
      <c r="K29" s="263">
        <f>'MARKAH UTAMA'!V$12</f>
        <v>10</v>
      </c>
      <c r="L29" s="264"/>
      <c r="M29" s="263">
        <f>'MARKAH UTAMA'!V14</f>
        <v>10</v>
      </c>
      <c r="N29" s="264"/>
      <c r="O29" s="409"/>
      <c r="P29" s="410"/>
      <c r="Q29" s="411"/>
      <c r="R29" s="266"/>
    </row>
    <row r="30" spans="2:18" ht="15" customHeight="1">
      <c r="B30" s="302" t="str">
        <f>'MARKAH UTAMA'!W$13</f>
        <v>Spelling</v>
      </c>
      <c r="C30" s="249"/>
      <c r="D30" s="249"/>
      <c r="E30" s="291"/>
      <c r="F30" s="291"/>
      <c r="G30" s="249"/>
      <c r="H30" s="249"/>
      <c r="I30" s="249"/>
      <c r="J30" s="265"/>
      <c r="K30" s="263">
        <f>'MARKAH UTAMA'!W$12</f>
        <v>10</v>
      </c>
      <c r="L30" s="264"/>
      <c r="M30" s="263">
        <f>'MARKAH UTAMA'!W14</f>
        <v>3</v>
      </c>
      <c r="N30" s="264"/>
      <c r="O30" s="409"/>
      <c r="P30" s="410"/>
      <c r="Q30" s="411"/>
      <c r="R30" s="266"/>
    </row>
    <row r="31" spans="2:18" ht="15" customHeight="1" thickBot="1">
      <c r="B31" s="292" t="str">
        <f>'MARKAH UTAMA'!X$13</f>
        <v>Reading &amp; Oral</v>
      </c>
      <c r="C31" s="254"/>
      <c r="D31" s="254"/>
      <c r="E31" s="304"/>
      <c r="F31" s="304"/>
      <c r="G31" s="254"/>
      <c r="H31" s="254"/>
      <c r="I31" s="254"/>
      <c r="J31" s="270"/>
      <c r="K31" s="294">
        <f>'MARKAH UTAMA'!X$12</f>
        <v>30</v>
      </c>
      <c r="L31" s="296"/>
      <c r="M31" s="294">
        <f>'MARKAH UTAMA'!X14</f>
        <v>23</v>
      </c>
      <c r="N31" s="296"/>
      <c r="O31" s="409"/>
      <c r="P31" s="410"/>
      <c r="Q31" s="411"/>
      <c r="R31" s="266"/>
    </row>
    <row r="32" spans="2:18" ht="15" customHeight="1" thickBot="1">
      <c r="B32" s="274"/>
      <c r="C32" s="403" t="s">
        <v>67</v>
      </c>
      <c r="D32" s="404"/>
      <c r="E32" s="404"/>
      <c r="F32" s="404"/>
      <c r="G32" s="404"/>
      <c r="H32" s="404"/>
      <c r="I32" s="404"/>
      <c r="J32" s="405"/>
      <c r="K32" s="275">
        <f>SUM(K26:K31)</f>
        <v>100</v>
      </c>
      <c r="L32" s="275"/>
      <c r="M32" s="297">
        <f>SUM(M26:M31)</f>
        <v>64</v>
      </c>
      <c r="N32" s="305"/>
      <c r="O32" s="412"/>
      <c r="P32" s="413"/>
      <c r="Q32" s="414"/>
      <c r="R32" s="279"/>
    </row>
    <row r="33" spans="2:18" ht="15" customHeight="1" thickTop="1">
      <c r="B33" s="306" t="str">
        <f>'MARKAH UTAMA'!AA$13</f>
        <v>PELAJARAN AM</v>
      </c>
      <c r="C33" s="307"/>
      <c r="D33" s="308"/>
      <c r="E33" s="308"/>
      <c r="F33" s="308"/>
      <c r="G33" s="261"/>
      <c r="H33" s="261"/>
      <c r="I33" s="261"/>
      <c r="J33" s="261"/>
      <c r="K33" s="300">
        <f>'MARKAH UTAMA'!AA$11</f>
        <v>100</v>
      </c>
      <c r="L33" s="261"/>
      <c r="M33" s="300">
        <f>'MARKAH UTAMA'!AA14</f>
        <v>86</v>
      </c>
      <c r="N33" s="301"/>
      <c r="O33" s="400">
        <f>'MARKAH UTAMA'!AB14</f>
        <v>13</v>
      </c>
      <c r="P33" s="401"/>
      <c r="Q33" s="402"/>
      <c r="R33" s="279"/>
    </row>
    <row r="34" spans="2:18" ht="15" customHeight="1">
      <c r="B34" s="309" t="str">
        <f>'MARKAH UTAMA'!AC$13</f>
        <v>S I V I K</v>
      </c>
      <c r="C34" s="310"/>
      <c r="D34" s="311"/>
      <c r="E34" s="311"/>
      <c r="F34" s="311"/>
      <c r="G34" s="249"/>
      <c r="H34" s="249"/>
      <c r="I34" s="249"/>
      <c r="J34" s="249"/>
      <c r="K34" s="263">
        <f>'MARKAH UTAMA'!AC$11</f>
        <v>50</v>
      </c>
      <c r="L34" s="249"/>
      <c r="M34" s="263">
        <f>'MARKAH UTAMA'!AC14</f>
        <v>49</v>
      </c>
      <c r="N34" s="264"/>
      <c r="O34" s="382">
        <f>'MARKAH UTAMA'!AD14</f>
        <v>7</v>
      </c>
      <c r="P34" s="383"/>
      <c r="Q34" s="384"/>
      <c r="R34" s="279"/>
    </row>
    <row r="35" spans="2:18" ht="15" customHeight="1">
      <c r="B35" s="309" t="str">
        <f>'MARKAH UTAMA'!AE$13</f>
        <v>L U K I S A N</v>
      </c>
      <c r="C35" s="310"/>
      <c r="D35" s="310"/>
      <c r="E35" s="310"/>
      <c r="F35" s="310"/>
      <c r="G35" s="249"/>
      <c r="H35" s="249"/>
      <c r="I35" s="249"/>
      <c r="J35" s="249"/>
      <c r="K35" s="263">
        <f>'MARKAH UTAMA'!AE$11</f>
        <v>50</v>
      </c>
      <c r="L35" s="249"/>
      <c r="M35" s="263">
        <f>'MARKAH UTAMA'!AE14</f>
        <v>35</v>
      </c>
      <c r="N35" s="264"/>
      <c r="O35" s="382">
        <f>'MARKAH UTAMA'!AF14</f>
        <v>18</v>
      </c>
      <c r="P35" s="383"/>
      <c r="Q35" s="384"/>
      <c r="R35" s="279"/>
    </row>
    <row r="36" spans="2:18" ht="15" customHeight="1">
      <c r="B36" s="309" t="str">
        <f>'MARKAH UTAMA'!AG$13</f>
        <v>PELAJARAN  UGAMA ISLAM</v>
      </c>
      <c r="C36" s="310"/>
      <c r="D36" s="310"/>
      <c r="E36" s="310"/>
      <c r="F36" s="310"/>
      <c r="G36" s="249"/>
      <c r="H36" s="249"/>
      <c r="I36" s="249"/>
      <c r="J36" s="249"/>
      <c r="K36" s="263">
        <f>'MARKAH UTAMA'!AG$11</f>
        <v>100</v>
      </c>
      <c r="L36" s="249"/>
      <c r="M36" s="263">
        <f>'MARKAH UTAMA'!AG14</f>
        <v>63</v>
      </c>
      <c r="N36" s="264"/>
      <c r="O36" s="382">
        <f>'MARKAH UTAMA'!AH14</f>
        <v>19</v>
      </c>
      <c r="P36" s="383"/>
      <c r="Q36" s="384"/>
      <c r="R36" s="279"/>
    </row>
    <row r="37" spans="2:18" ht="15" customHeight="1" thickBot="1">
      <c r="B37" s="312" t="str">
        <f>'MARKAH UTAMA'!AI$13</f>
        <v>PENDIDIKAN JASMANI</v>
      </c>
      <c r="C37" s="313"/>
      <c r="D37" s="314"/>
      <c r="E37" s="314"/>
      <c r="F37" s="314"/>
      <c r="G37" s="254"/>
      <c r="H37" s="254"/>
      <c r="I37" s="254"/>
      <c r="J37" s="254"/>
      <c r="K37" s="294">
        <f>'MARKAH UTAMA'!AI$11</f>
        <v>50</v>
      </c>
      <c r="L37" s="254"/>
      <c r="M37" s="294">
        <f>'MARKAH UTAMA'!AI14</f>
        <v>33</v>
      </c>
      <c r="N37" s="296"/>
      <c r="O37" s="394">
        <f>'MARKAH UTAMA'!AJ14</f>
        <v>14</v>
      </c>
      <c r="P37" s="395"/>
      <c r="Q37" s="396"/>
      <c r="R37" s="279"/>
    </row>
    <row r="38" spans="2:17" ht="15" customHeight="1" thickBot="1">
      <c r="B38" s="315"/>
      <c r="C38" s="316"/>
      <c r="D38" s="387" t="s">
        <v>65</v>
      </c>
      <c r="E38" s="387"/>
      <c r="F38" s="387"/>
      <c r="G38" s="387"/>
      <c r="H38" s="387"/>
      <c r="I38" s="387"/>
      <c r="J38" s="388"/>
      <c r="K38" s="277">
        <f>'MARKAH UTAMA'!AK11</f>
        <v>650</v>
      </c>
      <c r="L38" s="277"/>
      <c r="M38" s="277">
        <f>M19+M24+M32+M33+M34+M35+M36+M37</f>
        <v>467</v>
      </c>
      <c r="N38" s="298"/>
      <c r="O38" s="397">
        <f>'MARKAH UTAMA'!AM14</f>
        <v>17</v>
      </c>
      <c r="P38" s="398"/>
      <c r="Q38" s="399"/>
    </row>
    <row r="39" spans="2:17" ht="15" customHeight="1" thickBot="1" thickTop="1">
      <c r="B39" s="391" t="s">
        <v>66</v>
      </c>
      <c r="C39" s="392"/>
      <c r="D39" s="392"/>
      <c r="E39" s="392"/>
      <c r="F39" s="392"/>
      <c r="G39" s="392"/>
      <c r="H39" s="392"/>
      <c r="I39" s="392"/>
      <c r="J39" s="393"/>
      <c r="K39" s="379">
        <f>M38/K38</f>
        <v>0.7184615384615385</v>
      </c>
      <c r="L39" s="380"/>
      <c r="M39" s="380"/>
      <c r="N39" s="380"/>
      <c r="O39" s="380"/>
      <c r="P39" s="380"/>
      <c r="Q39" s="381"/>
    </row>
    <row r="40" spans="2:17" ht="15" customHeight="1">
      <c r="B40" s="317"/>
      <c r="C40" s="318"/>
      <c r="D40" s="319"/>
      <c r="E40" s="319"/>
      <c r="F40" s="318"/>
      <c r="G40" s="318"/>
      <c r="H40" s="318"/>
      <c r="I40" s="318"/>
      <c r="J40" s="318"/>
      <c r="K40" s="320"/>
      <c r="L40" s="320"/>
      <c r="M40" s="320"/>
      <c r="N40" s="320"/>
      <c r="O40" s="320"/>
      <c r="P40" s="320"/>
      <c r="Q40" s="320"/>
    </row>
    <row r="41" spans="2:19" ht="15" customHeight="1">
      <c r="B41" s="240" t="s">
        <v>60</v>
      </c>
      <c r="C41" s="321"/>
      <c r="D41" s="385">
        <f>'MARKAH UTAMA'!$AL$37</f>
        <v>0.7818315018315019</v>
      </c>
      <c r="E41" s="385"/>
      <c r="F41" s="385"/>
      <c r="G41" s="321" t="s">
        <v>32</v>
      </c>
      <c r="L41" s="322">
        <f>'MARKAH UTAMA'!AM14</f>
        <v>17</v>
      </c>
      <c r="M41" s="321" t="s">
        <v>31</v>
      </c>
      <c r="N41" s="321"/>
      <c r="O41" s="321"/>
      <c r="P41" s="323">
        <f>'MARKAH UTAMA'!$AW$9</f>
        <v>21</v>
      </c>
      <c r="Q41" s="245" t="s">
        <v>64</v>
      </c>
      <c r="S41" s="324"/>
    </row>
    <row r="42" spans="2:19" ht="15" customHeight="1">
      <c r="B42" s="325" t="s">
        <v>61</v>
      </c>
      <c r="C42" s="321"/>
      <c r="D42" s="325"/>
      <c r="E42" s="386">
        <f>'MARKAH UTAMA'!AV14</f>
        <v>103</v>
      </c>
      <c r="F42" s="386"/>
      <c r="G42" s="321" t="s">
        <v>45</v>
      </c>
      <c r="I42" s="240" t="s">
        <v>62</v>
      </c>
      <c r="J42" s="220">
        <f>'MARKAH UTAMA'!AW14</f>
        <v>98</v>
      </c>
      <c r="K42" s="325" t="s">
        <v>45</v>
      </c>
      <c r="M42" s="325" t="s">
        <v>33</v>
      </c>
      <c r="N42" s="241"/>
      <c r="O42" s="220">
        <f>'MARKAH UTAMA'!AX14</f>
        <v>5</v>
      </c>
      <c r="P42" s="325" t="s">
        <v>45</v>
      </c>
      <c r="Q42" s="242"/>
      <c r="S42" s="324"/>
    </row>
    <row r="43" spans="2:19" ht="15" customHeight="1">
      <c r="B43" s="321"/>
      <c r="C43" s="321"/>
      <c r="D43" s="324"/>
      <c r="E43" s="324"/>
      <c r="F43" s="324"/>
      <c r="G43" s="324"/>
      <c r="H43" s="324"/>
      <c r="I43" s="324"/>
      <c r="J43" s="324"/>
      <c r="K43" s="324"/>
      <c r="L43" s="324"/>
      <c r="M43" s="324"/>
      <c r="N43" s="324"/>
      <c r="O43" s="324"/>
      <c r="P43" s="324"/>
      <c r="Q43" s="242"/>
      <c r="S43" s="324"/>
    </row>
    <row r="44" spans="2:19" ht="15" customHeight="1">
      <c r="B44" s="326" t="s">
        <v>68</v>
      </c>
      <c r="C44" s="324"/>
      <c r="D44" s="324"/>
      <c r="E44" s="324"/>
      <c r="F44" s="324"/>
      <c r="G44" s="324"/>
      <c r="H44" s="324"/>
      <c r="I44" s="324"/>
      <c r="J44" s="324"/>
      <c r="K44" s="324"/>
      <c r="L44" s="324"/>
      <c r="M44" s="324"/>
      <c r="N44" s="324"/>
      <c r="O44" s="324"/>
      <c r="P44" s="324"/>
      <c r="Q44" s="242"/>
      <c r="S44" s="324"/>
    </row>
    <row r="45" spans="2:17" ht="21.75" customHeight="1">
      <c r="B45" s="327" t="s">
        <v>178</v>
      </c>
      <c r="C45" s="327"/>
      <c r="D45" s="327"/>
      <c r="E45" s="327"/>
      <c r="F45" s="327"/>
      <c r="G45" s="327"/>
      <c r="H45" s="327"/>
      <c r="I45" s="327"/>
      <c r="J45" s="327"/>
      <c r="K45" s="327"/>
      <c r="L45" s="327"/>
      <c r="M45" s="327"/>
      <c r="N45" s="327"/>
      <c r="O45" s="327"/>
      <c r="P45" s="327"/>
      <c r="Q45" s="328"/>
    </row>
    <row r="46" spans="2:17" ht="21.75" customHeight="1">
      <c r="B46" s="329" t="s">
        <v>179</v>
      </c>
      <c r="C46" s="329"/>
      <c r="D46" s="329"/>
      <c r="E46" s="329"/>
      <c r="F46" s="329"/>
      <c r="G46" s="329"/>
      <c r="H46" s="329"/>
      <c r="I46" s="329"/>
      <c r="J46" s="329"/>
      <c r="K46" s="329"/>
      <c r="L46" s="329"/>
      <c r="M46" s="329"/>
      <c r="N46" s="329"/>
      <c r="O46" s="329"/>
      <c r="P46" s="329"/>
      <c r="Q46" s="330"/>
    </row>
    <row r="47" spans="2:17" ht="21.75" customHeight="1">
      <c r="B47" s="329"/>
      <c r="C47" s="329"/>
      <c r="D47" s="329"/>
      <c r="E47" s="329"/>
      <c r="F47" s="329"/>
      <c r="G47" s="329"/>
      <c r="H47" s="329"/>
      <c r="I47" s="329"/>
      <c r="J47" s="329"/>
      <c r="K47" s="329"/>
      <c r="L47" s="329"/>
      <c r="M47" s="329"/>
      <c r="N47" s="329"/>
      <c r="O47" s="329"/>
      <c r="P47" s="329"/>
      <c r="Q47" s="330"/>
    </row>
    <row r="48" spans="2:17" ht="21.75" customHeight="1">
      <c r="B48" s="329"/>
      <c r="C48" s="329"/>
      <c r="D48" s="329"/>
      <c r="E48" s="329"/>
      <c r="F48" s="329"/>
      <c r="G48" s="329"/>
      <c r="H48" s="329"/>
      <c r="I48" s="329"/>
      <c r="J48" s="329"/>
      <c r="K48" s="329"/>
      <c r="L48" s="329"/>
      <c r="M48" s="329"/>
      <c r="N48" s="329"/>
      <c r="O48" s="329"/>
      <c r="P48" s="329"/>
      <c r="Q48" s="330"/>
    </row>
    <row r="49" spans="2:17" ht="21.75" customHeight="1">
      <c r="B49" s="329"/>
      <c r="C49" s="329"/>
      <c r="D49" s="329"/>
      <c r="E49" s="329"/>
      <c r="F49" s="329"/>
      <c r="G49" s="329"/>
      <c r="H49" s="329"/>
      <c r="I49" s="329"/>
      <c r="J49" s="329"/>
      <c r="K49" s="329"/>
      <c r="L49" s="329"/>
      <c r="M49" s="329"/>
      <c r="N49" s="329"/>
      <c r="O49" s="329"/>
      <c r="P49" s="329"/>
      <c r="Q49" s="330"/>
    </row>
    <row r="51" spans="2:4" ht="15" customHeight="1">
      <c r="B51" s="240" t="s">
        <v>24</v>
      </c>
      <c r="D51" s="240" t="str">
        <f>'MARKAH UTAMA'!C15</f>
        <v>MOHD. AZIZ BIN AZAHRI</v>
      </c>
    </row>
    <row r="53" spans="2:16" ht="15" customHeight="1">
      <c r="B53" s="240" t="str">
        <f>$B$4</f>
        <v>Sekolah Rendah Haji Tarif, Brunei I</v>
      </c>
      <c r="K53" s="240" t="s">
        <v>55</v>
      </c>
      <c r="M53" s="243"/>
      <c r="N53" s="243"/>
      <c r="O53" s="244">
        <f>'MARKAH UTAMA'!AR15</f>
        <v>1750</v>
      </c>
      <c r="P53" s="244"/>
    </row>
    <row r="54" spans="2:14" ht="15" customHeight="1">
      <c r="B54" s="245" t="str">
        <f>$B$5</f>
        <v>DARJAH : 3</v>
      </c>
      <c r="C54" s="245"/>
      <c r="K54" s="340" t="s">
        <v>171</v>
      </c>
      <c r="L54" s="340"/>
      <c r="M54" s="340"/>
      <c r="N54" s="340"/>
    </row>
    <row r="55" spans="2:16" ht="15" customHeight="1">
      <c r="B55" s="240" t="s">
        <v>23</v>
      </c>
      <c r="C55" s="246">
        <f>'MARKAH UTAMA'!AS15</f>
        <v>9</v>
      </c>
      <c r="D55" s="245" t="s">
        <v>41</v>
      </c>
      <c r="E55" s="245"/>
      <c r="F55" s="245"/>
      <c r="G55" s="240">
        <f>'MARKAH UTAMA'!AT15</f>
        <v>3</v>
      </c>
      <c r="H55" s="245" t="s">
        <v>40</v>
      </c>
      <c r="J55" s="243">
        <f>'MARKAH UTAMA'!AU15</f>
        <v>19</v>
      </c>
      <c r="K55" s="245" t="s">
        <v>63</v>
      </c>
      <c r="M55" s="247"/>
      <c r="P55" s="245"/>
    </row>
    <row r="56" spans="7:9" ht="15" customHeight="1" thickBot="1">
      <c r="G56" s="246"/>
      <c r="H56" s="246"/>
      <c r="I56" s="246"/>
    </row>
    <row r="57" spans="2:17" ht="15" customHeight="1">
      <c r="B57" s="389" t="s">
        <v>29</v>
      </c>
      <c r="C57" s="342"/>
      <c r="D57" s="342"/>
      <c r="E57" s="342"/>
      <c r="F57" s="342"/>
      <c r="G57" s="342"/>
      <c r="H57" s="342"/>
      <c r="I57" s="342"/>
      <c r="J57" s="390"/>
      <c r="K57" s="341" t="s">
        <v>172</v>
      </c>
      <c r="L57" s="342"/>
      <c r="M57" s="342"/>
      <c r="N57" s="342"/>
      <c r="O57" s="342"/>
      <c r="P57" s="342"/>
      <c r="Q57" s="374"/>
    </row>
    <row r="58" spans="2:18" ht="15" customHeight="1">
      <c r="B58" s="248"/>
      <c r="C58" s="249"/>
      <c r="D58" s="250"/>
      <c r="E58" s="250"/>
      <c r="F58" s="250"/>
      <c r="G58" s="250"/>
      <c r="H58" s="250"/>
      <c r="I58" s="250"/>
      <c r="J58" s="251"/>
      <c r="K58" s="375" t="s">
        <v>58</v>
      </c>
      <c r="L58" s="376"/>
      <c r="M58" s="375" t="s">
        <v>59</v>
      </c>
      <c r="N58" s="376"/>
      <c r="O58" s="375" t="s">
        <v>54</v>
      </c>
      <c r="P58" s="377"/>
      <c r="Q58" s="378"/>
      <c r="R58" s="252"/>
    </row>
    <row r="59" spans="2:18" ht="15" customHeight="1">
      <c r="B59" s="253" t="s">
        <v>10</v>
      </c>
      <c r="C59" s="254"/>
      <c r="D59" s="255"/>
      <c r="E59" s="255"/>
      <c r="F59" s="255"/>
      <c r="G59" s="255"/>
      <c r="H59" s="255"/>
      <c r="I59" s="255"/>
      <c r="J59" s="256"/>
      <c r="K59" s="257"/>
      <c r="L59" s="258"/>
      <c r="M59" s="259"/>
      <c r="N59" s="258"/>
      <c r="O59" s="415">
        <f>'MARKAH UTAMA'!M15</f>
        <v>16</v>
      </c>
      <c r="P59" s="416"/>
      <c r="Q59" s="417"/>
      <c r="R59" s="252"/>
    </row>
    <row r="60" spans="2:18" ht="15" customHeight="1">
      <c r="B60" s="260" t="str">
        <f>'MARKAH UTAMA'!D$13</f>
        <v>Karangan</v>
      </c>
      <c r="C60" s="261"/>
      <c r="D60" s="261"/>
      <c r="E60" s="261"/>
      <c r="F60" s="261"/>
      <c r="G60" s="261"/>
      <c r="H60" s="261"/>
      <c r="I60" s="261"/>
      <c r="J60" s="262"/>
      <c r="K60" s="263">
        <f>'MARKAH UTAMA'!D$12</f>
        <v>20</v>
      </c>
      <c r="L60" s="264"/>
      <c r="M60" s="263">
        <f>'MARKAH UTAMA'!D15</f>
        <v>11</v>
      </c>
      <c r="N60" s="265"/>
      <c r="O60" s="409"/>
      <c r="P60" s="410"/>
      <c r="Q60" s="411"/>
      <c r="R60" s="266"/>
    </row>
    <row r="61" spans="2:18" ht="15" customHeight="1">
      <c r="B61" s="267" t="str">
        <f>'MARKAH UTAMA'!E$13</f>
        <v>Pemahaman</v>
      </c>
      <c r="C61" s="249"/>
      <c r="D61" s="249"/>
      <c r="E61" s="249"/>
      <c r="F61" s="249"/>
      <c r="G61" s="249"/>
      <c r="H61" s="249"/>
      <c r="I61" s="249"/>
      <c r="J61" s="265"/>
      <c r="K61" s="263">
        <f>'MARKAH UTAMA'!E$12</f>
        <v>10</v>
      </c>
      <c r="L61" s="264"/>
      <c r="M61" s="263">
        <f>'MARKAH UTAMA'!E15</f>
        <v>10</v>
      </c>
      <c r="N61" s="265"/>
      <c r="O61" s="409"/>
      <c r="P61" s="410"/>
      <c r="Q61" s="411"/>
      <c r="R61" s="266"/>
    </row>
    <row r="62" spans="2:18" ht="15" customHeight="1">
      <c r="B62" s="267" t="str">
        <f>'MARKAH UTAMA'!F$13</f>
        <v>Tatabahasa</v>
      </c>
      <c r="C62" s="249"/>
      <c r="D62" s="249"/>
      <c r="E62" s="249"/>
      <c r="F62" s="249"/>
      <c r="G62" s="249"/>
      <c r="H62" s="249"/>
      <c r="I62" s="249"/>
      <c r="J62" s="265"/>
      <c r="K62" s="263">
        <f>'MARKAH UTAMA'!F$12</f>
        <v>20</v>
      </c>
      <c r="L62" s="264"/>
      <c r="M62" s="263">
        <f>'MARKAH UTAMA'!F15</f>
        <v>14</v>
      </c>
      <c r="N62" s="265"/>
      <c r="O62" s="409"/>
      <c r="P62" s="410"/>
      <c r="Q62" s="411"/>
      <c r="R62" s="266"/>
    </row>
    <row r="63" spans="2:18" ht="15" customHeight="1">
      <c r="B63" s="267" t="str">
        <f>'MARKAH UTAMA'!G$13</f>
        <v>Tulisan Rumi</v>
      </c>
      <c r="C63" s="249"/>
      <c r="D63" s="249"/>
      <c r="E63" s="249"/>
      <c r="F63" s="249"/>
      <c r="G63" s="249"/>
      <c r="H63" s="249"/>
      <c r="I63" s="249"/>
      <c r="J63" s="265"/>
      <c r="K63" s="263">
        <f>'MARKAH UTAMA'!G$12</f>
        <v>5</v>
      </c>
      <c r="L63" s="264"/>
      <c r="M63" s="263">
        <f>'MARKAH UTAMA'!G15</f>
        <v>3</v>
      </c>
      <c r="N63" s="265"/>
      <c r="O63" s="409"/>
      <c r="P63" s="410"/>
      <c r="Q63" s="411"/>
      <c r="R63" s="266"/>
    </row>
    <row r="64" spans="2:18" ht="15" customHeight="1">
      <c r="B64" s="267" t="str">
        <f>'MARKAH UTAMA'!H$13</f>
        <v>Tulisan Jawi</v>
      </c>
      <c r="C64" s="249"/>
      <c r="D64" s="249"/>
      <c r="E64" s="249"/>
      <c r="F64" s="249"/>
      <c r="G64" s="249"/>
      <c r="H64" s="249"/>
      <c r="I64" s="249"/>
      <c r="J64" s="265"/>
      <c r="K64" s="263">
        <f>'MARKAH UTAMA'!H$12</f>
        <v>5</v>
      </c>
      <c r="L64" s="264"/>
      <c r="M64" s="263">
        <f>'MARKAH UTAMA'!H15</f>
        <v>4</v>
      </c>
      <c r="N64" s="265"/>
      <c r="O64" s="409"/>
      <c r="P64" s="410"/>
      <c r="Q64" s="411"/>
      <c r="R64" s="266"/>
    </row>
    <row r="65" spans="2:18" ht="15" customHeight="1">
      <c r="B65" s="267" t="str">
        <f>'MARKAH UTAMA'!I$13</f>
        <v>Ejaan  &amp; Rencana Rumi</v>
      </c>
      <c r="C65" s="249"/>
      <c r="D65" s="249"/>
      <c r="E65" s="249"/>
      <c r="F65" s="249"/>
      <c r="G65" s="249"/>
      <c r="H65" s="249"/>
      <c r="I65" s="249"/>
      <c r="J65" s="265"/>
      <c r="K65" s="263">
        <f>'MARKAH UTAMA'!I$12</f>
        <v>5</v>
      </c>
      <c r="L65" s="264"/>
      <c r="M65" s="263">
        <f>'MARKAH UTAMA'!I15</f>
        <v>5</v>
      </c>
      <c r="N65" s="265"/>
      <c r="O65" s="409"/>
      <c r="P65" s="410"/>
      <c r="Q65" s="411"/>
      <c r="R65" s="266"/>
    </row>
    <row r="66" spans="2:18" ht="15" customHeight="1">
      <c r="B66" s="268" t="str">
        <f>'MARKAH UTAMA'!J$13</f>
        <v>Ejaan &amp; Rencana Jawi</v>
      </c>
      <c r="C66" s="249"/>
      <c r="D66" s="249"/>
      <c r="E66" s="249"/>
      <c r="F66" s="249"/>
      <c r="G66" s="249"/>
      <c r="H66" s="249"/>
      <c r="I66" s="249"/>
      <c r="J66" s="265"/>
      <c r="K66" s="263">
        <f>'MARKAH UTAMA'!J$12</f>
        <v>5</v>
      </c>
      <c r="L66" s="264"/>
      <c r="M66" s="263">
        <f>'MARKAH UTAMA'!J15</f>
        <v>3</v>
      </c>
      <c r="N66" s="265"/>
      <c r="O66" s="409"/>
      <c r="P66" s="410"/>
      <c r="Q66" s="411"/>
      <c r="R66" s="266"/>
    </row>
    <row r="67" spans="2:18" ht="15" customHeight="1" thickBot="1">
      <c r="B67" s="269" t="str">
        <f>'MARKAH UTAMA'!K$13</f>
        <v>Bacaan dan Lisan</v>
      </c>
      <c r="C67" s="254"/>
      <c r="D67" s="254"/>
      <c r="E67" s="254"/>
      <c r="F67" s="254"/>
      <c r="G67" s="254"/>
      <c r="H67" s="254"/>
      <c r="I67" s="254"/>
      <c r="J67" s="270"/>
      <c r="K67" s="271">
        <f>'MARKAH UTAMA'!K$12</f>
        <v>30</v>
      </c>
      <c r="L67" s="272"/>
      <c r="M67" s="271">
        <f>'MARKAH UTAMA'!K15</f>
        <v>25</v>
      </c>
      <c r="N67" s="273"/>
      <c r="O67" s="409"/>
      <c r="P67" s="410"/>
      <c r="Q67" s="411"/>
      <c r="R67" s="266"/>
    </row>
    <row r="68" spans="2:18" ht="15" customHeight="1" thickBot="1">
      <c r="B68" s="274"/>
      <c r="C68" s="403" t="s">
        <v>67</v>
      </c>
      <c r="D68" s="404"/>
      <c r="E68" s="404"/>
      <c r="F68" s="404"/>
      <c r="G68" s="404"/>
      <c r="H68" s="404"/>
      <c r="I68" s="404"/>
      <c r="J68" s="405"/>
      <c r="K68" s="277">
        <f>SUM(K60:K67)</f>
        <v>100</v>
      </c>
      <c r="L68" s="275"/>
      <c r="M68" s="277">
        <f>SUM(M60:M67)</f>
        <v>75</v>
      </c>
      <c r="N68" s="278"/>
      <c r="O68" s="412"/>
      <c r="P68" s="413"/>
      <c r="Q68" s="414"/>
      <c r="R68" s="279"/>
    </row>
    <row r="69" spans="2:18" ht="15" customHeight="1" thickTop="1">
      <c r="B69" s="280" t="s">
        <v>22</v>
      </c>
      <c r="C69" s="281"/>
      <c r="D69" s="281"/>
      <c r="E69" s="282"/>
      <c r="F69" s="282"/>
      <c r="G69" s="281"/>
      <c r="H69" s="281"/>
      <c r="I69" s="281"/>
      <c r="J69" s="283"/>
      <c r="K69" s="284"/>
      <c r="L69" s="285"/>
      <c r="M69" s="285"/>
      <c r="N69" s="286"/>
      <c r="O69" s="406">
        <f>'MARKAH UTAMA'!R15</f>
        <v>19</v>
      </c>
      <c r="P69" s="407"/>
      <c r="Q69" s="408"/>
      <c r="R69" s="279"/>
    </row>
    <row r="70" spans="2:18" ht="15" customHeight="1">
      <c r="B70" s="287" t="str">
        <f>'MARKAH UTAMA'!N$13</f>
        <v>Aktiviti</v>
      </c>
      <c r="C70" s="288"/>
      <c r="D70" s="261"/>
      <c r="E70" s="289"/>
      <c r="F70" s="289"/>
      <c r="G70" s="261"/>
      <c r="H70" s="261"/>
      <c r="I70" s="261"/>
      <c r="J70" s="261"/>
      <c r="K70" s="263">
        <f>'MARKAH UTAMA'!N$12</f>
        <v>20</v>
      </c>
      <c r="L70" s="264"/>
      <c r="M70" s="263">
        <f>'MARKAH UTAMA'!N15</f>
        <v>16</v>
      </c>
      <c r="N70" s="264"/>
      <c r="O70" s="409"/>
      <c r="P70" s="410"/>
      <c r="Q70" s="411"/>
      <c r="R70" s="279"/>
    </row>
    <row r="71" spans="2:18" ht="15" customHeight="1">
      <c r="B71" s="290" t="str">
        <f>'MARKAH UTAMA'!O$13</f>
        <v>Congak &amp; Sifir</v>
      </c>
      <c r="C71" s="249"/>
      <c r="D71" s="249"/>
      <c r="E71" s="291"/>
      <c r="F71" s="291"/>
      <c r="G71" s="249"/>
      <c r="H71" s="249"/>
      <c r="I71" s="249"/>
      <c r="J71" s="249"/>
      <c r="K71" s="263">
        <f>'MARKAH UTAMA'!O$12</f>
        <v>30</v>
      </c>
      <c r="L71" s="264"/>
      <c r="M71" s="263">
        <f>'MARKAH UTAMA'!O15</f>
        <v>11</v>
      </c>
      <c r="N71" s="264"/>
      <c r="O71" s="409"/>
      <c r="P71" s="410"/>
      <c r="Q71" s="411"/>
      <c r="R71" s="279"/>
    </row>
    <row r="72" spans="2:18" ht="15" customHeight="1" thickBot="1">
      <c r="B72" s="292" t="str">
        <f>'MARKAH UTAMA'!P$13</f>
        <v>Matematik</v>
      </c>
      <c r="C72" s="254"/>
      <c r="D72" s="254"/>
      <c r="E72" s="293"/>
      <c r="F72" s="293"/>
      <c r="G72" s="293"/>
      <c r="H72" s="293"/>
      <c r="I72" s="293"/>
      <c r="J72" s="293"/>
      <c r="K72" s="294">
        <f>'MARKAH UTAMA'!P$12</f>
        <v>50</v>
      </c>
      <c r="L72" s="295"/>
      <c r="M72" s="294">
        <f>'MARKAH UTAMA'!P15</f>
        <v>17</v>
      </c>
      <c r="N72" s="296"/>
      <c r="O72" s="409"/>
      <c r="P72" s="410"/>
      <c r="Q72" s="411"/>
      <c r="R72" s="279"/>
    </row>
    <row r="73" spans="2:18" ht="15" customHeight="1" thickBot="1">
      <c r="B73" s="274"/>
      <c r="C73" s="403" t="s">
        <v>67</v>
      </c>
      <c r="D73" s="404"/>
      <c r="E73" s="404"/>
      <c r="F73" s="404"/>
      <c r="G73" s="404"/>
      <c r="H73" s="404"/>
      <c r="I73" s="404"/>
      <c r="J73" s="405"/>
      <c r="K73" s="297">
        <f>SUM(K70:K72)</f>
        <v>100</v>
      </c>
      <c r="L73" s="275"/>
      <c r="M73" s="277">
        <f>SUM(M70:M72)</f>
        <v>44</v>
      </c>
      <c r="N73" s="298"/>
      <c r="O73" s="412"/>
      <c r="P73" s="413"/>
      <c r="Q73" s="414"/>
      <c r="R73" s="279"/>
    </row>
    <row r="74" spans="2:18" ht="15" customHeight="1" thickTop="1">
      <c r="B74" s="280" t="s">
        <v>21</v>
      </c>
      <c r="C74" s="281"/>
      <c r="D74" s="281"/>
      <c r="E74" s="282"/>
      <c r="F74" s="282"/>
      <c r="G74" s="281"/>
      <c r="H74" s="281"/>
      <c r="I74" s="281"/>
      <c r="J74" s="283"/>
      <c r="K74" s="284"/>
      <c r="L74" s="285"/>
      <c r="M74" s="285"/>
      <c r="N74" s="286"/>
      <c r="O74" s="406">
        <f>'MARKAH UTAMA'!Z15</f>
        <v>19</v>
      </c>
      <c r="P74" s="407"/>
      <c r="Q74" s="408"/>
      <c r="R74" s="266"/>
    </row>
    <row r="75" spans="2:18" ht="15" customHeight="1">
      <c r="B75" s="287" t="str">
        <f>'MARKAH UTAMA'!S$13</f>
        <v>Composition</v>
      </c>
      <c r="C75" s="261"/>
      <c r="D75" s="261"/>
      <c r="E75" s="299"/>
      <c r="F75" s="299"/>
      <c r="G75" s="261"/>
      <c r="H75" s="261"/>
      <c r="I75" s="261"/>
      <c r="J75" s="262"/>
      <c r="K75" s="300">
        <f>'MARKAH UTAMA'!S$12</f>
        <v>20</v>
      </c>
      <c r="L75" s="301"/>
      <c r="M75" s="300">
        <f>'MARKAH UTAMA'!S15</f>
        <v>7</v>
      </c>
      <c r="N75" s="301"/>
      <c r="O75" s="409"/>
      <c r="P75" s="410"/>
      <c r="Q75" s="411"/>
      <c r="R75" s="266"/>
    </row>
    <row r="76" spans="2:18" ht="15" customHeight="1">
      <c r="B76" s="302" t="str">
        <f>'MARKAH UTAMA'!T$13</f>
        <v>Grammar</v>
      </c>
      <c r="C76" s="303"/>
      <c r="D76" s="249"/>
      <c r="E76" s="291"/>
      <c r="F76" s="291"/>
      <c r="G76" s="291"/>
      <c r="H76" s="291"/>
      <c r="I76" s="291"/>
      <c r="J76" s="265"/>
      <c r="K76" s="263">
        <v>20</v>
      </c>
      <c r="L76" s="264"/>
      <c r="M76" s="263">
        <f>'MARKAH UTAMA'!T15</f>
        <v>8</v>
      </c>
      <c r="N76" s="264"/>
      <c r="O76" s="409"/>
      <c r="P76" s="410"/>
      <c r="Q76" s="411"/>
      <c r="R76" s="266"/>
    </row>
    <row r="77" spans="2:18" ht="15" customHeight="1">
      <c r="B77" s="302" t="str">
        <f>'MARKAH UTAMA'!U$13</f>
        <v>Comprehension</v>
      </c>
      <c r="C77" s="303"/>
      <c r="D77" s="249"/>
      <c r="E77" s="291"/>
      <c r="F77" s="291"/>
      <c r="G77" s="249"/>
      <c r="H77" s="249"/>
      <c r="I77" s="249"/>
      <c r="J77" s="265"/>
      <c r="K77" s="263">
        <f>'MARKAH UTAMA'!U$12</f>
        <v>10</v>
      </c>
      <c r="L77" s="264"/>
      <c r="M77" s="263">
        <f>'MARKAH UTAMA'!U15</f>
        <v>0</v>
      </c>
      <c r="N77" s="264"/>
      <c r="O77" s="409"/>
      <c r="P77" s="410"/>
      <c r="Q77" s="411"/>
      <c r="R77" s="266"/>
    </row>
    <row r="78" spans="2:18" ht="15" customHeight="1">
      <c r="B78" s="302" t="str">
        <f>'MARKAH UTAMA'!V$13</f>
        <v>Vocabulary</v>
      </c>
      <c r="C78" s="249"/>
      <c r="D78" s="249"/>
      <c r="E78" s="291"/>
      <c r="F78" s="291"/>
      <c r="G78" s="249"/>
      <c r="H78" s="249"/>
      <c r="I78" s="249"/>
      <c r="J78" s="265"/>
      <c r="K78" s="263">
        <f>'MARKAH UTAMA'!V$12</f>
        <v>10</v>
      </c>
      <c r="L78" s="264"/>
      <c r="M78" s="263">
        <f>'MARKAH UTAMA'!V15</f>
        <v>3</v>
      </c>
      <c r="N78" s="264"/>
      <c r="O78" s="409"/>
      <c r="P78" s="410"/>
      <c r="Q78" s="411"/>
      <c r="R78" s="266"/>
    </row>
    <row r="79" spans="2:18" ht="15" customHeight="1">
      <c r="B79" s="302" t="str">
        <f>'MARKAH UTAMA'!W$13</f>
        <v>Spelling</v>
      </c>
      <c r="C79" s="249"/>
      <c r="D79" s="249"/>
      <c r="E79" s="291"/>
      <c r="F79" s="291"/>
      <c r="G79" s="249"/>
      <c r="H79" s="249"/>
      <c r="I79" s="249"/>
      <c r="J79" s="265"/>
      <c r="K79" s="263">
        <f>'MARKAH UTAMA'!W$12</f>
        <v>10</v>
      </c>
      <c r="L79" s="264"/>
      <c r="M79" s="263">
        <f>'MARKAH UTAMA'!W15</f>
        <v>3</v>
      </c>
      <c r="N79" s="264"/>
      <c r="O79" s="409"/>
      <c r="P79" s="410"/>
      <c r="Q79" s="411"/>
      <c r="R79" s="266"/>
    </row>
    <row r="80" spans="2:18" ht="15" customHeight="1" thickBot="1">
      <c r="B80" s="292" t="str">
        <f>'MARKAH UTAMA'!X$13</f>
        <v>Reading &amp; Oral</v>
      </c>
      <c r="C80" s="254"/>
      <c r="D80" s="254"/>
      <c r="E80" s="304"/>
      <c r="F80" s="304"/>
      <c r="G80" s="254"/>
      <c r="H80" s="254"/>
      <c r="I80" s="254"/>
      <c r="J80" s="270"/>
      <c r="K80" s="294">
        <f>'MARKAH UTAMA'!X$12</f>
        <v>30</v>
      </c>
      <c r="L80" s="296"/>
      <c r="M80" s="294">
        <f>'MARKAH UTAMA'!X15</f>
        <v>15</v>
      </c>
      <c r="N80" s="296"/>
      <c r="O80" s="409"/>
      <c r="P80" s="410"/>
      <c r="Q80" s="411"/>
      <c r="R80" s="266"/>
    </row>
    <row r="81" spans="2:18" ht="15" customHeight="1" thickBot="1">
      <c r="B81" s="274"/>
      <c r="C81" s="403" t="s">
        <v>67</v>
      </c>
      <c r="D81" s="404"/>
      <c r="E81" s="404"/>
      <c r="F81" s="404"/>
      <c r="G81" s="404"/>
      <c r="H81" s="404"/>
      <c r="I81" s="404"/>
      <c r="J81" s="405"/>
      <c r="K81" s="275">
        <f>SUM(K75:K80)</f>
        <v>100</v>
      </c>
      <c r="L81" s="275"/>
      <c r="M81" s="297">
        <f>SUM(M75:M80)</f>
        <v>36</v>
      </c>
      <c r="N81" s="305"/>
      <c r="O81" s="412"/>
      <c r="P81" s="413"/>
      <c r="Q81" s="414"/>
      <c r="R81" s="279"/>
    </row>
    <row r="82" spans="2:18" ht="15" customHeight="1" thickTop="1">
      <c r="B82" s="306" t="str">
        <f>'MARKAH UTAMA'!AA$13</f>
        <v>PELAJARAN AM</v>
      </c>
      <c r="C82" s="307"/>
      <c r="D82" s="308"/>
      <c r="E82" s="308"/>
      <c r="F82" s="308"/>
      <c r="G82" s="261"/>
      <c r="H82" s="261"/>
      <c r="I82" s="261"/>
      <c r="J82" s="261"/>
      <c r="K82" s="300">
        <f>'MARKAH UTAMA'!AA$11</f>
        <v>100</v>
      </c>
      <c r="L82" s="261"/>
      <c r="M82" s="300">
        <f>'MARKAH UTAMA'!AA15</f>
        <v>74</v>
      </c>
      <c r="N82" s="301"/>
      <c r="O82" s="400">
        <f>'MARKAH UTAMA'!AB15</f>
        <v>19</v>
      </c>
      <c r="P82" s="401"/>
      <c r="Q82" s="402"/>
      <c r="R82" s="279"/>
    </row>
    <row r="83" spans="2:18" ht="15" customHeight="1">
      <c r="B83" s="309" t="str">
        <f>'MARKAH UTAMA'!AC$13</f>
        <v>S I V I K</v>
      </c>
      <c r="C83" s="310"/>
      <c r="D83" s="311"/>
      <c r="E83" s="311"/>
      <c r="F83" s="311"/>
      <c r="G83" s="249"/>
      <c r="H83" s="249"/>
      <c r="I83" s="249"/>
      <c r="J83" s="249"/>
      <c r="K83" s="263">
        <f>'MARKAH UTAMA'!AC$11</f>
        <v>50</v>
      </c>
      <c r="L83" s="249"/>
      <c r="M83" s="263">
        <f>'MARKAH UTAMA'!AC15</f>
        <v>34</v>
      </c>
      <c r="N83" s="264"/>
      <c r="O83" s="382">
        <f>'MARKAH UTAMA'!AD15</f>
        <v>19</v>
      </c>
      <c r="P83" s="383"/>
      <c r="Q83" s="384"/>
      <c r="R83" s="279"/>
    </row>
    <row r="84" spans="2:18" ht="15" customHeight="1">
      <c r="B84" s="309" t="str">
        <f>'MARKAH UTAMA'!AE$13</f>
        <v>L U K I S A N</v>
      </c>
      <c r="C84" s="310"/>
      <c r="D84" s="310"/>
      <c r="E84" s="310"/>
      <c r="F84" s="310"/>
      <c r="G84" s="249"/>
      <c r="H84" s="249"/>
      <c r="I84" s="249"/>
      <c r="J84" s="249"/>
      <c r="K84" s="263">
        <f>'MARKAH UTAMA'!AE$11</f>
        <v>50</v>
      </c>
      <c r="L84" s="249"/>
      <c r="M84" s="263">
        <f>'MARKAH UTAMA'!AE15</f>
        <v>33</v>
      </c>
      <c r="N84" s="264"/>
      <c r="O84" s="382">
        <f>'MARKAH UTAMA'!AF15</f>
        <v>19</v>
      </c>
      <c r="P84" s="383"/>
      <c r="Q84" s="384"/>
      <c r="R84" s="279"/>
    </row>
    <row r="85" spans="2:18" ht="15" customHeight="1">
      <c r="B85" s="309" t="str">
        <f>'MARKAH UTAMA'!AG$13</f>
        <v>PELAJARAN  UGAMA ISLAM</v>
      </c>
      <c r="C85" s="310"/>
      <c r="D85" s="310"/>
      <c r="E85" s="310"/>
      <c r="F85" s="310"/>
      <c r="G85" s="249"/>
      <c r="H85" s="249"/>
      <c r="I85" s="249"/>
      <c r="J85" s="249"/>
      <c r="K85" s="263">
        <f>'MARKAH UTAMA'!AG$11</f>
        <v>100</v>
      </c>
      <c r="L85" s="249"/>
      <c r="M85" s="263">
        <f>'MARKAH UTAMA'!AG15</f>
        <v>71</v>
      </c>
      <c r="N85" s="264"/>
      <c r="O85" s="382">
        <f>'MARKAH UTAMA'!AH15</f>
        <v>17</v>
      </c>
      <c r="P85" s="383"/>
      <c r="Q85" s="384"/>
      <c r="R85" s="279"/>
    </row>
    <row r="86" spans="2:18" ht="15" customHeight="1" thickBot="1">
      <c r="B86" s="312" t="str">
        <f>'MARKAH UTAMA'!AI$13</f>
        <v>PENDIDIKAN JASMANI</v>
      </c>
      <c r="C86" s="313"/>
      <c r="D86" s="314"/>
      <c r="E86" s="314"/>
      <c r="F86" s="314"/>
      <c r="G86" s="254"/>
      <c r="H86" s="254"/>
      <c r="I86" s="254"/>
      <c r="J86" s="254"/>
      <c r="K86" s="294">
        <f>'MARKAH UTAMA'!AI$11</f>
        <v>50</v>
      </c>
      <c r="L86" s="254"/>
      <c r="M86" s="294">
        <f>'MARKAH UTAMA'!AI15</f>
        <v>32</v>
      </c>
      <c r="N86" s="296"/>
      <c r="O86" s="394">
        <f>'MARKAH UTAMA'!AJ15</f>
        <v>15</v>
      </c>
      <c r="P86" s="395"/>
      <c r="Q86" s="396"/>
      <c r="R86" s="279"/>
    </row>
    <row r="87" spans="2:17" ht="15" customHeight="1" thickBot="1">
      <c r="B87" s="315"/>
      <c r="C87" s="316"/>
      <c r="D87" s="387" t="s">
        <v>65</v>
      </c>
      <c r="E87" s="387"/>
      <c r="F87" s="387"/>
      <c r="G87" s="387"/>
      <c r="H87" s="387"/>
      <c r="I87" s="387"/>
      <c r="J87" s="388"/>
      <c r="K87" s="277">
        <f>K68+K73+K81+K82+K83+K84+K85+K86</f>
        <v>650</v>
      </c>
      <c r="L87" s="277"/>
      <c r="M87" s="277">
        <f>M68+M73+M81+M82+M83+M84+M85+M86</f>
        <v>399</v>
      </c>
      <c r="N87" s="298"/>
      <c r="O87" s="397">
        <f>'MARKAH UTAMA'!AM15</f>
        <v>19</v>
      </c>
      <c r="P87" s="398"/>
      <c r="Q87" s="399"/>
    </row>
    <row r="88" spans="2:17" ht="15" customHeight="1" thickBot="1" thickTop="1">
      <c r="B88" s="391" t="s">
        <v>66</v>
      </c>
      <c r="C88" s="392"/>
      <c r="D88" s="392"/>
      <c r="E88" s="392"/>
      <c r="F88" s="392"/>
      <c r="G88" s="392"/>
      <c r="H88" s="392"/>
      <c r="I88" s="392"/>
      <c r="J88" s="393"/>
      <c r="K88" s="379">
        <f>M87/K87</f>
        <v>0.6138461538461538</v>
      </c>
      <c r="L88" s="380"/>
      <c r="M88" s="380"/>
      <c r="N88" s="380"/>
      <c r="O88" s="380"/>
      <c r="P88" s="380"/>
      <c r="Q88" s="381"/>
    </row>
    <row r="89" spans="2:17" ht="15" customHeight="1">
      <c r="B89" s="317"/>
      <c r="C89" s="318"/>
      <c r="D89" s="319"/>
      <c r="E89" s="319"/>
      <c r="F89" s="318"/>
      <c r="G89" s="318"/>
      <c r="H89" s="318"/>
      <c r="I89" s="318"/>
      <c r="J89" s="318"/>
      <c r="K89" s="320"/>
      <c r="L89" s="320"/>
      <c r="M89" s="320"/>
      <c r="N89" s="320"/>
      <c r="O89" s="320"/>
      <c r="P89" s="320"/>
      <c r="Q89" s="320"/>
    </row>
    <row r="90" spans="2:19" ht="15" customHeight="1">
      <c r="B90" s="240" t="s">
        <v>60</v>
      </c>
      <c r="C90" s="321"/>
      <c r="D90" s="385">
        <f>'MARKAH UTAMA'!$AL$37</f>
        <v>0.7818315018315019</v>
      </c>
      <c r="E90" s="385"/>
      <c r="F90" s="385"/>
      <c r="G90" s="321" t="s">
        <v>32</v>
      </c>
      <c r="L90" s="322">
        <f>'MARKAH UTAMA'!AM15</f>
        <v>19</v>
      </c>
      <c r="M90" s="321" t="s">
        <v>31</v>
      </c>
      <c r="N90" s="321"/>
      <c r="O90" s="321"/>
      <c r="P90" s="323">
        <f>'MARKAH UTAMA'!$AW$9</f>
        <v>21</v>
      </c>
      <c r="Q90" s="245" t="s">
        <v>64</v>
      </c>
      <c r="S90" s="324"/>
    </row>
    <row r="91" spans="2:19" ht="15" customHeight="1">
      <c r="B91" s="325" t="s">
        <v>61</v>
      </c>
      <c r="C91" s="321"/>
      <c r="D91" s="325"/>
      <c r="E91" s="386">
        <f>'MARKAH UTAMA'!AV15</f>
        <v>103</v>
      </c>
      <c r="F91" s="386"/>
      <c r="G91" s="321" t="s">
        <v>45</v>
      </c>
      <c r="H91" s="423" t="s">
        <v>62</v>
      </c>
      <c r="I91" s="423"/>
      <c r="J91" s="220">
        <f>'MARKAH UTAMA'!AW15</f>
        <v>100</v>
      </c>
      <c r="K91" s="325" t="s">
        <v>45</v>
      </c>
      <c r="M91" s="325" t="s">
        <v>33</v>
      </c>
      <c r="N91" s="241"/>
      <c r="O91" s="220">
        <f>'MARKAH UTAMA'!AX15</f>
        <v>3</v>
      </c>
      <c r="P91" s="325" t="s">
        <v>45</v>
      </c>
      <c r="Q91" s="242"/>
      <c r="S91" s="324"/>
    </row>
    <row r="92" spans="2:19" ht="15" customHeight="1">
      <c r="B92" s="321"/>
      <c r="C92" s="321"/>
      <c r="D92" s="324"/>
      <c r="E92" s="324"/>
      <c r="F92" s="324"/>
      <c r="G92" s="324"/>
      <c r="H92" s="324"/>
      <c r="I92" s="324"/>
      <c r="J92" s="324"/>
      <c r="K92" s="324"/>
      <c r="L92" s="324"/>
      <c r="M92" s="324"/>
      <c r="N92" s="324"/>
      <c r="O92" s="324"/>
      <c r="P92" s="324"/>
      <c r="Q92" s="242"/>
      <c r="S92" s="324"/>
    </row>
    <row r="93" spans="2:19" ht="15" customHeight="1">
      <c r="B93" s="326" t="s">
        <v>68</v>
      </c>
      <c r="C93" s="324"/>
      <c r="D93" s="324"/>
      <c r="E93" s="324"/>
      <c r="F93" s="324"/>
      <c r="G93" s="324"/>
      <c r="H93" s="324"/>
      <c r="I93" s="324"/>
      <c r="J93" s="324"/>
      <c r="K93" s="324"/>
      <c r="L93" s="324"/>
      <c r="M93" s="324"/>
      <c r="N93" s="324"/>
      <c r="O93" s="324"/>
      <c r="P93" s="324"/>
      <c r="Q93" s="242"/>
      <c r="S93" s="324"/>
    </row>
    <row r="94" spans="2:17" ht="21.75" customHeight="1">
      <c r="B94" s="327" t="s">
        <v>180</v>
      </c>
      <c r="C94" s="327"/>
      <c r="D94" s="327"/>
      <c r="E94" s="327"/>
      <c r="F94" s="327"/>
      <c r="G94" s="327"/>
      <c r="H94" s="327"/>
      <c r="I94" s="327"/>
      <c r="J94" s="327"/>
      <c r="K94" s="327"/>
      <c r="L94" s="327"/>
      <c r="M94" s="327"/>
      <c r="N94" s="327"/>
      <c r="O94" s="327"/>
      <c r="P94" s="327"/>
      <c r="Q94" s="328"/>
    </row>
    <row r="95" spans="2:17" ht="21.75" customHeight="1">
      <c r="B95" s="329" t="s">
        <v>181</v>
      </c>
      <c r="C95" s="329"/>
      <c r="D95" s="329"/>
      <c r="E95" s="329"/>
      <c r="F95" s="329"/>
      <c r="G95" s="329"/>
      <c r="H95" s="329"/>
      <c r="I95" s="329"/>
      <c r="J95" s="329"/>
      <c r="K95" s="329"/>
      <c r="L95" s="329"/>
      <c r="M95" s="329"/>
      <c r="N95" s="329"/>
      <c r="O95" s="329"/>
      <c r="P95" s="329"/>
      <c r="Q95" s="330"/>
    </row>
    <row r="96" spans="2:17" ht="21.75" customHeight="1">
      <c r="B96" s="329" t="s">
        <v>182</v>
      </c>
      <c r="C96" s="329"/>
      <c r="D96" s="329"/>
      <c r="E96" s="329"/>
      <c r="F96" s="329"/>
      <c r="G96" s="329"/>
      <c r="H96" s="329"/>
      <c r="I96" s="329"/>
      <c r="J96" s="329"/>
      <c r="K96" s="329"/>
      <c r="L96" s="329"/>
      <c r="M96" s="329"/>
      <c r="N96" s="329"/>
      <c r="O96" s="329"/>
      <c r="P96" s="329"/>
      <c r="Q96" s="330"/>
    </row>
    <row r="97" spans="2:17" ht="21.75" customHeight="1">
      <c r="B97" s="329"/>
      <c r="C97" s="329"/>
      <c r="D97" s="329"/>
      <c r="E97" s="329"/>
      <c r="F97" s="329"/>
      <c r="G97" s="329"/>
      <c r="H97" s="329"/>
      <c r="I97" s="329"/>
      <c r="J97" s="329"/>
      <c r="K97" s="329"/>
      <c r="L97" s="329"/>
      <c r="M97" s="329"/>
      <c r="N97" s="329"/>
      <c r="O97" s="329"/>
      <c r="P97" s="329"/>
      <c r="Q97" s="330"/>
    </row>
    <row r="98" spans="2:17" ht="21.75" customHeight="1">
      <c r="B98" s="329"/>
      <c r="C98" s="329"/>
      <c r="D98" s="329"/>
      <c r="E98" s="329"/>
      <c r="F98" s="329"/>
      <c r="G98" s="329"/>
      <c r="H98" s="329"/>
      <c r="I98" s="329"/>
      <c r="J98" s="329"/>
      <c r="K98" s="329"/>
      <c r="L98" s="329"/>
      <c r="M98" s="329"/>
      <c r="N98" s="329"/>
      <c r="O98" s="329"/>
      <c r="P98" s="329"/>
      <c r="Q98" s="330"/>
    </row>
    <row r="99" spans="2:17" ht="21.75" customHeight="1">
      <c r="B99" s="324"/>
      <c r="C99" s="324"/>
      <c r="D99" s="324"/>
      <c r="E99" s="324"/>
      <c r="F99" s="324"/>
      <c r="G99" s="324"/>
      <c r="H99" s="324"/>
      <c r="I99" s="324"/>
      <c r="J99" s="324"/>
      <c r="K99" s="324"/>
      <c r="L99" s="324"/>
      <c r="M99" s="324"/>
      <c r="N99" s="324"/>
      <c r="O99" s="324"/>
      <c r="P99" s="324"/>
      <c r="Q99" s="242"/>
    </row>
    <row r="100" spans="2:4" ht="15" customHeight="1">
      <c r="B100" s="240" t="s">
        <v>24</v>
      </c>
      <c r="D100" s="240" t="str">
        <f>'MARKAH UTAMA'!C16</f>
        <v>MOHD. AZIZAN BIN HJ. MOHD. KHUDZAIRI</v>
      </c>
    </row>
    <row r="102" spans="2:16" ht="15" customHeight="1">
      <c r="B102" s="240" t="str">
        <f>$B$4</f>
        <v>Sekolah Rendah Haji Tarif, Brunei I</v>
      </c>
      <c r="K102" s="240" t="s">
        <v>55</v>
      </c>
      <c r="M102" s="243"/>
      <c r="N102" s="243"/>
      <c r="O102" s="244">
        <f>'MARKAH UTAMA'!AR16</f>
        <v>1753</v>
      </c>
      <c r="P102" s="244"/>
    </row>
    <row r="103" spans="2:14" ht="15" customHeight="1">
      <c r="B103" s="245" t="str">
        <f>$B$5</f>
        <v>DARJAH : 3</v>
      </c>
      <c r="C103" s="245"/>
      <c r="K103" s="340" t="s">
        <v>171</v>
      </c>
      <c r="L103" s="340"/>
      <c r="M103" s="340"/>
      <c r="N103" s="340"/>
    </row>
    <row r="104" spans="2:16" ht="15" customHeight="1">
      <c r="B104" s="240" t="s">
        <v>23</v>
      </c>
      <c r="C104" s="246">
        <f>'MARKAH UTAMA'!AS16</f>
        <v>8</v>
      </c>
      <c r="D104" s="245" t="s">
        <v>41</v>
      </c>
      <c r="E104" s="245"/>
      <c r="F104" s="245"/>
      <c r="G104" s="240">
        <f>'MARKAH UTAMA'!AT16</f>
        <v>11</v>
      </c>
      <c r="H104" s="245" t="s">
        <v>40</v>
      </c>
      <c r="J104" s="243">
        <f>'MARKAH UTAMA'!AU16</f>
        <v>3</v>
      </c>
      <c r="K104" s="245" t="s">
        <v>63</v>
      </c>
      <c r="M104" s="247"/>
      <c r="P104" s="245"/>
    </row>
    <row r="105" spans="7:9" ht="15" customHeight="1" thickBot="1">
      <c r="G105" s="246"/>
      <c r="H105" s="246"/>
      <c r="I105" s="246"/>
    </row>
    <row r="106" spans="2:17" ht="15" customHeight="1">
      <c r="B106" s="389" t="s">
        <v>29</v>
      </c>
      <c r="C106" s="342"/>
      <c r="D106" s="342"/>
      <c r="E106" s="342"/>
      <c r="F106" s="342"/>
      <c r="G106" s="342"/>
      <c r="H106" s="342"/>
      <c r="I106" s="342"/>
      <c r="J106" s="390"/>
      <c r="K106" s="341" t="s">
        <v>172</v>
      </c>
      <c r="L106" s="342"/>
      <c r="M106" s="342"/>
      <c r="N106" s="342"/>
      <c r="O106" s="342"/>
      <c r="P106" s="342"/>
      <c r="Q106" s="374"/>
    </row>
    <row r="107" spans="2:18" ht="15" customHeight="1">
      <c r="B107" s="248"/>
      <c r="C107" s="249"/>
      <c r="D107" s="250"/>
      <c r="E107" s="250"/>
      <c r="F107" s="250"/>
      <c r="G107" s="250"/>
      <c r="H107" s="250"/>
      <c r="I107" s="250"/>
      <c r="J107" s="251"/>
      <c r="K107" s="375" t="s">
        <v>58</v>
      </c>
      <c r="L107" s="376"/>
      <c r="M107" s="375" t="s">
        <v>59</v>
      </c>
      <c r="N107" s="376"/>
      <c r="O107" s="375" t="s">
        <v>54</v>
      </c>
      <c r="P107" s="377"/>
      <c r="Q107" s="378"/>
      <c r="R107" s="252"/>
    </row>
    <row r="108" spans="2:18" ht="15" customHeight="1">
      <c r="B108" s="253" t="s">
        <v>10</v>
      </c>
      <c r="C108" s="254"/>
      <c r="D108" s="255"/>
      <c r="E108" s="255"/>
      <c r="F108" s="255"/>
      <c r="G108" s="255"/>
      <c r="H108" s="255"/>
      <c r="I108" s="255"/>
      <c r="J108" s="256"/>
      <c r="K108" s="257"/>
      <c r="L108" s="258"/>
      <c r="M108" s="259"/>
      <c r="N108" s="258"/>
      <c r="O108" s="415">
        <f>'MARKAH UTAMA'!M16</f>
        <v>13</v>
      </c>
      <c r="P108" s="416"/>
      <c r="Q108" s="417"/>
      <c r="R108" s="252"/>
    </row>
    <row r="109" spans="2:18" ht="15" customHeight="1">
      <c r="B109" s="260" t="str">
        <f>'MARKAH UTAMA'!D$13</f>
        <v>Karangan</v>
      </c>
      <c r="C109" s="261"/>
      <c r="D109" s="261"/>
      <c r="E109" s="261"/>
      <c r="F109" s="261"/>
      <c r="G109" s="261"/>
      <c r="H109" s="261"/>
      <c r="I109" s="261"/>
      <c r="J109" s="262"/>
      <c r="K109" s="263">
        <f>'MARKAH UTAMA'!D$12</f>
        <v>20</v>
      </c>
      <c r="L109" s="264"/>
      <c r="M109" s="263">
        <f>'MARKAH UTAMA'!D16</f>
        <v>17</v>
      </c>
      <c r="N109" s="265"/>
      <c r="O109" s="409"/>
      <c r="P109" s="410"/>
      <c r="Q109" s="411"/>
      <c r="R109" s="266"/>
    </row>
    <row r="110" spans="2:18" ht="15" customHeight="1">
      <c r="B110" s="267" t="str">
        <f>'MARKAH UTAMA'!E$13</f>
        <v>Pemahaman</v>
      </c>
      <c r="C110" s="249"/>
      <c r="D110" s="249"/>
      <c r="E110" s="249"/>
      <c r="F110" s="249"/>
      <c r="G110" s="249"/>
      <c r="H110" s="249"/>
      <c r="I110" s="249"/>
      <c r="J110" s="265"/>
      <c r="K110" s="263">
        <f>'MARKAH UTAMA'!E$12</f>
        <v>10</v>
      </c>
      <c r="L110" s="264"/>
      <c r="M110" s="263">
        <f>'MARKAH UTAMA'!E16</f>
        <v>10</v>
      </c>
      <c r="N110" s="265"/>
      <c r="O110" s="409"/>
      <c r="P110" s="410"/>
      <c r="Q110" s="411"/>
      <c r="R110" s="266"/>
    </row>
    <row r="111" spans="2:18" ht="15" customHeight="1">
      <c r="B111" s="267" t="str">
        <f>'MARKAH UTAMA'!F$13</f>
        <v>Tatabahasa</v>
      </c>
      <c r="C111" s="249"/>
      <c r="D111" s="249"/>
      <c r="E111" s="249"/>
      <c r="F111" s="249"/>
      <c r="G111" s="249"/>
      <c r="H111" s="249"/>
      <c r="I111" s="249"/>
      <c r="J111" s="265"/>
      <c r="K111" s="263">
        <f>'MARKAH UTAMA'!F$12</f>
        <v>20</v>
      </c>
      <c r="L111" s="264"/>
      <c r="M111" s="263">
        <f>'MARKAH UTAMA'!F16</f>
        <v>20</v>
      </c>
      <c r="N111" s="265"/>
      <c r="O111" s="409"/>
      <c r="P111" s="410"/>
      <c r="Q111" s="411"/>
      <c r="R111" s="266"/>
    </row>
    <row r="112" spans="2:18" ht="15" customHeight="1">
      <c r="B112" s="267" t="str">
        <f>'MARKAH UTAMA'!G$13</f>
        <v>Tulisan Rumi</v>
      </c>
      <c r="C112" s="249"/>
      <c r="D112" s="249"/>
      <c r="E112" s="249"/>
      <c r="F112" s="249"/>
      <c r="G112" s="249"/>
      <c r="H112" s="249"/>
      <c r="I112" s="249"/>
      <c r="J112" s="265"/>
      <c r="K112" s="263">
        <f>'MARKAH UTAMA'!G$12</f>
        <v>5</v>
      </c>
      <c r="L112" s="264"/>
      <c r="M112" s="263">
        <f>'MARKAH UTAMA'!G16</f>
        <v>4</v>
      </c>
      <c r="N112" s="265"/>
      <c r="O112" s="409"/>
      <c r="P112" s="410"/>
      <c r="Q112" s="411"/>
      <c r="R112" s="266"/>
    </row>
    <row r="113" spans="2:18" ht="15" customHeight="1">
      <c r="B113" s="267" t="str">
        <f>'MARKAH UTAMA'!H$13</f>
        <v>Tulisan Jawi</v>
      </c>
      <c r="C113" s="249"/>
      <c r="D113" s="249"/>
      <c r="E113" s="249"/>
      <c r="F113" s="249"/>
      <c r="G113" s="249"/>
      <c r="H113" s="249"/>
      <c r="I113" s="249"/>
      <c r="J113" s="265"/>
      <c r="K113" s="263">
        <f>'MARKAH UTAMA'!H$12</f>
        <v>5</v>
      </c>
      <c r="L113" s="264"/>
      <c r="M113" s="263">
        <f>'MARKAH UTAMA'!H16</f>
        <v>3</v>
      </c>
      <c r="N113" s="265"/>
      <c r="O113" s="409"/>
      <c r="P113" s="410"/>
      <c r="Q113" s="411"/>
      <c r="R113" s="266"/>
    </row>
    <row r="114" spans="2:18" ht="15" customHeight="1">
      <c r="B114" s="267" t="str">
        <f>'MARKAH UTAMA'!I$13</f>
        <v>Ejaan  &amp; Rencana Rumi</v>
      </c>
      <c r="C114" s="249"/>
      <c r="D114" s="249"/>
      <c r="E114" s="249"/>
      <c r="F114" s="249"/>
      <c r="G114" s="249"/>
      <c r="H114" s="249"/>
      <c r="I114" s="249"/>
      <c r="J114" s="265"/>
      <c r="K114" s="263">
        <f>'MARKAH UTAMA'!I$12</f>
        <v>5</v>
      </c>
      <c r="L114" s="264"/>
      <c r="M114" s="263">
        <f>'MARKAH UTAMA'!I16</f>
        <v>4</v>
      </c>
      <c r="N114" s="265"/>
      <c r="O114" s="409"/>
      <c r="P114" s="410"/>
      <c r="Q114" s="411"/>
      <c r="R114" s="266"/>
    </row>
    <row r="115" spans="2:18" ht="15" customHeight="1">
      <c r="B115" s="268" t="str">
        <f>'MARKAH UTAMA'!J$13</f>
        <v>Ejaan &amp; Rencana Jawi</v>
      </c>
      <c r="C115" s="249"/>
      <c r="D115" s="249"/>
      <c r="E115" s="249"/>
      <c r="F115" s="249"/>
      <c r="G115" s="249"/>
      <c r="H115" s="249"/>
      <c r="I115" s="249"/>
      <c r="J115" s="265"/>
      <c r="K115" s="263">
        <f>'MARKAH UTAMA'!J$12</f>
        <v>5</v>
      </c>
      <c r="L115" s="264"/>
      <c r="M115" s="263">
        <f>'MARKAH UTAMA'!J16</f>
        <v>1</v>
      </c>
      <c r="N115" s="265"/>
      <c r="O115" s="409"/>
      <c r="P115" s="410"/>
      <c r="Q115" s="411"/>
      <c r="R115" s="266"/>
    </row>
    <row r="116" spans="2:18" ht="15" customHeight="1" thickBot="1">
      <c r="B116" s="269" t="str">
        <f>'MARKAH UTAMA'!K$13</f>
        <v>Bacaan dan Lisan</v>
      </c>
      <c r="C116" s="254"/>
      <c r="D116" s="254"/>
      <c r="E116" s="254"/>
      <c r="F116" s="254"/>
      <c r="G116" s="254"/>
      <c r="H116" s="254"/>
      <c r="I116" s="254"/>
      <c r="J116" s="270"/>
      <c r="K116" s="271">
        <f>'MARKAH UTAMA'!K$12</f>
        <v>30</v>
      </c>
      <c r="L116" s="272"/>
      <c r="M116" s="271">
        <f>'MARKAH UTAMA'!K16</f>
        <v>25</v>
      </c>
      <c r="N116" s="273"/>
      <c r="O116" s="409"/>
      <c r="P116" s="410"/>
      <c r="Q116" s="411"/>
      <c r="R116" s="266"/>
    </row>
    <row r="117" spans="2:18" ht="15" customHeight="1" thickBot="1">
      <c r="B117" s="274"/>
      <c r="C117" s="403" t="s">
        <v>67</v>
      </c>
      <c r="D117" s="404"/>
      <c r="E117" s="404"/>
      <c r="F117" s="404"/>
      <c r="G117" s="404"/>
      <c r="H117" s="404"/>
      <c r="I117" s="404"/>
      <c r="J117" s="405"/>
      <c r="K117" s="277">
        <f>SUM(K109:K116)</f>
        <v>100</v>
      </c>
      <c r="L117" s="275"/>
      <c r="M117" s="277">
        <f>SUM(M109:M116)</f>
        <v>84</v>
      </c>
      <c r="N117" s="278"/>
      <c r="O117" s="412"/>
      <c r="P117" s="413"/>
      <c r="Q117" s="414"/>
      <c r="R117" s="279"/>
    </row>
    <row r="118" spans="2:18" ht="15" customHeight="1" thickTop="1">
      <c r="B118" s="280" t="s">
        <v>22</v>
      </c>
      <c r="C118" s="281"/>
      <c r="D118" s="281"/>
      <c r="E118" s="282"/>
      <c r="F118" s="282"/>
      <c r="G118" s="281"/>
      <c r="H118" s="281"/>
      <c r="I118" s="281"/>
      <c r="J118" s="283"/>
      <c r="K118" s="284"/>
      <c r="L118" s="285"/>
      <c r="M118" s="285"/>
      <c r="N118" s="286"/>
      <c r="O118" s="406">
        <f>'MARKAH UTAMA'!R16</f>
        <v>11</v>
      </c>
      <c r="P118" s="407"/>
      <c r="Q118" s="408"/>
      <c r="R118" s="279"/>
    </row>
    <row r="119" spans="2:18" ht="15" customHeight="1">
      <c r="B119" s="287" t="str">
        <f>'MARKAH UTAMA'!N$13</f>
        <v>Aktiviti</v>
      </c>
      <c r="C119" s="288"/>
      <c r="D119" s="261"/>
      <c r="E119" s="289"/>
      <c r="F119" s="289"/>
      <c r="G119" s="261"/>
      <c r="H119" s="261"/>
      <c r="I119" s="261"/>
      <c r="J119" s="261"/>
      <c r="K119" s="263">
        <f>'MARKAH UTAMA'!N$12</f>
        <v>20</v>
      </c>
      <c r="L119" s="264"/>
      <c r="M119" s="263">
        <f>'MARKAH UTAMA'!N16</f>
        <v>13</v>
      </c>
      <c r="N119" s="264"/>
      <c r="O119" s="409"/>
      <c r="P119" s="410"/>
      <c r="Q119" s="411"/>
      <c r="R119" s="279"/>
    </row>
    <row r="120" spans="2:18" ht="15" customHeight="1">
      <c r="B120" s="290" t="str">
        <f>'MARKAH UTAMA'!O$13</f>
        <v>Congak &amp; Sifir</v>
      </c>
      <c r="C120" s="249"/>
      <c r="D120" s="249"/>
      <c r="E120" s="291"/>
      <c r="F120" s="291"/>
      <c r="G120" s="249"/>
      <c r="H120" s="249"/>
      <c r="I120" s="249"/>
      <c r="J120" s="249"/>
      <c r="K120" s="263">
        <f>'MARKAH UTAMA'!O$12</f>
        <v>30</v>
      </c>
      <c r="L120" s="264"/>
      <c r="M120" s="263">
        <f>'MARKAH UTAMA'!O16</f>
        <v>24</v>
      </c>
      <c r="N120" s="264"/>
      <c r="O120" s="409"/>
      <c r="P120" s="410"/>
      <c r="Q120" s="411"/>
      <c r="R120" s="279"/>
    </row>
    <row r="121" spans="2:18" ht="15" customHeight="1" thickBot="1">
      <c r="B121" s="292" t="str">
        <f>'MARKAH UTAMA'!P$13</f>
        <v>Matematik</v>
      </c>
      <c r="C121" s="254"/>
      <c r="D121" s="254"/>
      <c r="E121" s="293"/>
      <c r="F121" s="293"/>
      <c r="G121" s="293"/>
      <c r="H121" s="293"/>
      <c r="I121" s="293"/>
      <c r="J121" s="293"/>
      <c r="K121" s="294">
        <f>'MARKAH UTAMA'!P$12</f>
        <v>50</v>
      </c>
      <c r="L121" s="295"/>
      <c r="M121" s="294">
        <f>'MARKAH UTAMA'!P16</f>
        <v>38</v>
      </c>
      <c r="N121" s="296"/>
      <c r="O121" s="409"/>
      <c r="P121" s="410"/>
      <c r="Q121" s="411"/>
      <c r="R121" s="279"/>
    </row>
    <row r="122" spans="2:18" ht="15" customHeight="1" thickBot="1">
      <c r="B122" s="274"/>
      <c r="C122" s="403" t="s">
        <v>67</v>
      </c>
      <c r="D122" s="404"/>
      <c r="E122" s="404"/>
      <c r="F122" s="404"/>
      <c r="G122" s="404"/>
      <c r="H122" s="404"/>
      <c r="I122" s="404"/>
      <c r="J122" s="405"/>
      <c r="K122" s="297">
        <f>SUM(K119:K121)</f>
        <v>100</v>
      </c>
      <c r="L122" s="275"/>
      <c r="M122" s="277">
        <f>SUM(M119:M121)</f>
        <v>75</v>
      </c>
      <c r="N122" s="298"/>
      <c r="O122" s="412"/>
      <c r="P122" s="413"/>
      <c r="Q122" s="414"/>
      <c r="R122" s="279"/>
    </row>
    <row r="123" spans="2:18" ht="15" customHeight="1" thickTop="1">
      <c r="B123" s="280" t="s">
        <v>21</v>
      </c>
      <c r="C123" s="281"/>
      <c r="D123" s="281"/>
      <c r="E123" s="282"/>
      <c r="F123" s="282"/>
      <c r="G123" s="281"/>
      <c r="H123" s="281"/>
      <c r="I123" s="281"/>
      <c r="J123" s="283"/>
      <c r="K123" s="284"/>
      <c r="L123" s="285"/>
      <c r="M123" s="285"/>
      <c r="N123" s="286"/>
      <c r="O123" s="406">
        <f>'MARKAH UTAMA'!Z16</f>
        <v>12</v>
      </c>
      <c r="P123" s="407"/>
      <c r="Q123" s="408"/>
      <c r="R123" s="266"/>
    </row>
    <row r="124" spans="2:18" ht="15" customHeight="1">
      <c r="B124" s="287" t="str">
        <f>'MARKAH UTAMA'!S$13</f>
        <v>Composition</v>
      </c>
      <c r="C124" s="261"/>
      <c r="D124" s="261"/>
      <c r="E124" s="299"/>
      <c r="F124" s="299"/>
      <c r="G124" s="261"/>
      <c r="H124" s="261"/>
      <c r="I124" s="261"/>
      <c r="J124" s="262"/>
      <c r="K124" s="300">
        <f>'MARKAH UTAMA'!S$12</f>
        <v>20</v>
      </c>
      <c r="L124" s="301"/>
      <c r="M124" s="300">
        <f>'MARKAH UTAMA'!S16</f>
        <v>19</v>
      </c>
      <c r="N124" s="301"/>
      <c r="O124" s="409"/>
      <c r="P124" s="410"/>
      <c r="Q124" s="411"/>
      <c r="R124" s="266"/>
    </row>
    <row r="125" spans="2:18" ht="15" customHeight="1">
      <c r="B125" s="302" t="str">
        <f>'MARKAH UTAMA'!T$13</f>
        <v>Grammar</v>
      </c>
      <c r="C125" s="303"/>
      <c r="D125" s="249"/>
      <c r="E125" s="291"/>
      <c r="F125" s="291"/>
      <c r="G125" s="291"/>
      <c r="H125" s="291"/>
      <c r="I125" s="291"/>
      <c r="J125" s="265"/>
      <c r="K125" s="263">
        <v>20</v>
      </c>
      <c r="L125" s="264"/>
      <c r="M125" s="263">
        <f>'MARKAH UTAMA'!T16</f>
        <v>17</v>
      </c>
      <c r="N125" s="264"/>
      <c r="O125" s="409"/>
      <c r="P125" s="410"/>
      <c r="Q125" s="411"/>
      <c r="R125" s="266"/>
    </row>
    <row r="126" spans="2:18" ht="15" customHeight="1">
      <c r="B126" s="302" t="str">
        <f>'MARKAH UTAMA'!U$13</f>
        <v>Comprehension</v>
      </c>
      <c r="C126" s="303"/>
      <c r="D126" s="249"/>
      <c r="E126" s="291"/>
      <c r="F126" s="291"/>
      <c r="G126" s="249"/>
      <c r="H126" s="249"/>
      <c r="I126" s="249"/>
      <c r="J126" s="265"/>
      <c r="K126" s="263">
        <f>'MARKAH UTAMA'!U$12</f>
        <v>10</v>
      </c>
      <c r="L126" s="264"/>
      <c r="M126" s="263">
        <f>'MARKAH UTAMA'!U16</f>
        <v>6</v>
      </c>
      <c r="N126" s="264"/>
      <c r="O126" s="409"/>
      <c r="P126" s="410"/>
      <c r="Q126" s="411"/>
      <c r="R126" s="266"/>
    </row>
    <row r="127" spans="2:18" ht="15" customHeight="1">
      <c r="B127" s="302" t="str">
        <f>'MARKAH UTAMA'!V$13</f>
        <v>Vocabulary</v>
      </c>
      <c r="C127" s="249"/>
      <c r="D127" s="249"/>
      <c r="E127" s="291"/>
      <c r="F127" s="291"/>
      <c r="G127" s="249"/>
      <c r="H127" s="249"/>
      <c r="I127" s="249"/>
      <c r="J127" s="265"/>
      <c r="K127" s="263">
        <f>'MARKAH UTAMA'!V$12</f>
        <v>10</v>
      </c>
      <c r="L127" s="264"/>
      <c r="M127" s="263">
        <f>'MARKAH UTAMA'!V16</f>
        <v>10</v>
      </c>
      <c r="N127" s="264"/>
      <c r="O127" s="409"/>
      <c r="P127" s="410"/>
      <c r="Q127" s="411"/>
      <c r="R127" s="266"/>
    </row>
    <row r="128" spans="2:18" ht="15" customHeight="1">
      <c r="B128" s="302" t="str">
        <f>'MARKAH UTAMA'!W$13</f>
        <v>Spelling</v>
      </c>
      <c r="C128" s="249"/>
      <c r="D128" s="249"/>
      <c r="E128" s="291"/>
      <c r="F128" s="291"/>
      <c r="G128" s="249"/>
      <c r="H128" s="249"/>
      <c r="I128" s="249"/>
      <c r="J128" s="265"/>
      <c r="K128" s="263">
        <f>'MARKAH UTAMA'!W$12</f>
        <v>10</v>
      </c>
      <c r="L128" s="264"/>
      <c r="M128" s="263">
        <f>'MARKAH UTAMA'!W16</f>
        <v>8</v>
      </c>
      <c r="N128" s="264"/>
      <c r="O128" s="409"/>
      <c r="P128" s="410"/>
      <c r="Q128" s="411"/>
      <c r="R128" s="266"/>
    </row>
    <row r="129" spans="2:18" ht="15" customHeight="1" thickBot="1">
      <c r="B129" s="292" t="str">
        <f>'MARKAH UTAMA'!X$13</f>
        <v>Reading &amp; Oral</v>
      </c>
      <c r="C129" s="254"/>
      <c r="D129" s="254"/>
      <c r="E129" s="304"/>
      <c r="F129" s="304"/>
      <c r="G129" s="254"/>
      <c r="H129" s="254"/>
      <c r="I129" s="254"/>
      <c r="J129" s="270"/>
      <c r="K129" s="294">
        <f>'MARKAH UTAMA'!X$12</f>
        <v>30</v>
      </c>
      <c r="L129" s="296"/>
      <c r="M129" s="294">
        <f>'MARKAH UTAMA'!X16</f>
        <v>17</v>
      </c>
      <c r="N129" s="296"/>
      <c r="O129" s="409"/>
      <c r="P129" s="410"/>
      <c r="Q129" s="411"/>
      <c r="R129" s="266"/>
    </row>
    <row r="130" spans="2:18" ht="15" customHeight="1" thickBot="1">
      <c r="B130" s="274"/>
      <c r="C130" s="403" t="s">
        <v>67</v>
      </c>
      <c r="D130" s="404"/>
      <c r="E130" s="404"/>
      <c r="F130" s="404"/>
      <c r="G130" s="404"/>
      <c r="H130" s="404"/>
      <c r="I130" s="404"/>
      <c r="J130" s="405"/>
      <c r="K130" s="275">
        <f>SUM(K124:K129)</f>
        <v>100</v>
      </c>
      <c r="L130" s="275"/>
      <c r="M130" s="297">
        <f>SUM(M124:M129)</f>
        <v>77</v>
      </c>
      <c r="N130" s="305"/>
      <c r="O130" s="412"/>
      <c r="P130" s="413"/>
      <c r="Q130" s="414"/>
      <c r="R130" s="279"/>
    </row>
    <row r="131" spans="2:18" ht="15" customHeight="1" thickTop="1">
      <c r="B131" s="306" t="str">
        <f>'MARKAH UTAMA'!AA$13</f>
        <v>PELAJARAN AM</v>
      </c>
      <c r="C131" s="307"/>
      <c r="D131" s="308"/>
      <c r="E131" s="308"/>
      <c r="F131" s="308"/>
      <c r="G131" s="261"/>
      <c r="H131" s="261"/>
      <c r="I131" s="261"/>
      <c r="J131" s="261"/>
      <c r="K131" s="300">
        <f>'MARKAH UTAMA'!AA$11</f>
        <v>100</v>
      </c>
      <c r="L131" s="261"/>
      <c r="M131" s="300">
        <f>'MARKAH UTAMA'!AA16</f>
        <v>90</v>
      </c>
      <c r="N131" s="301"/>
      <c r="O131" s="400">
        <f>'MARKAH UTAMA'!AB16</f>
        <v>11</v>
      </c>
      <c r="P131" s="401"/>
      <c r="Q131" s="402"/>
      <c r="R131" s="279"/>
    </row>
    <row r="132" spans="2:18" ht="15" customHeight="1">
      <c r="B132" s="309" t="str">
        <f>'MARKAH UTAMA'!AC$13</f>
        <v>S I V I K</v>
      </c>
      <c r="C132" s="310"/>
      <c r="D132" s="311"/>
      <c r="E132" s="311"/>
      <c r="F132" s="311"/>
      <c r="G132" s="249"/>
      <c r="H132" s="249"/>
      <c r="I132" s="249"/>
      <c r="J132" s="249"/>
      <c r="K132" s="263">
        <f>'MARKAH UTAMA'!AC$11</f>
        <v>50</v>
      </c>
      <c r="L132" s="249"/>
      <c r="M132" s="263">
        <f>'MARKAH UTAMA'!AC16</f>
        <v>48</v>
      </c>
      <c r="N132" s="264"/>
      <c r="O132" s="382">
        <f>'MARKAH UTAMA'!AD16</f>
        <v>10</v>
      </c>
      <c r="P132" s="383"/>
      <c r="Q132" s="384"/>
      <c r="R132" s="279"/>
    </row>
    <row r="133" spans="2:18" ht="15" customHeight="1">
      <c r="B133" s="309" t="str">
        <f>'MARKAH UTAMA'!AE$13</f>
        <v>L U K I S A N</v>
      </c>
      <c r="C133" s="310"/>
      <c r="D133" s="310"/>
      <c r="E133" s="310"/>
      <c r="F133" s="310"/>
      <c r="G133" s="249"/>
      <c r="H133" s="249"/>
      <c r="I133" s="249"/>
      <c r="J133" s="249"/>
      <c r="K133" s="263">
        <f>'MARKAH UTAMA'!AE$11</f>
        <v>50</v>
      </c>
      <c r="L133" s="249"/>
      <c r="M133" s="263">
        <f>'MARKAH UTAMA'!AE16</f>
        <v>40</v>
      </c>
      <c r="N133" s="264"/>
      <c r="O133" s="382">
        <f>'MARKAH UTAMA'!AF16</f>
        <v>13</v>
      </c>
      <c r="P133" s="383"/>
      <c r="Q133" s="384"/>
      <c r="R133" s="279"/>
    </row>
    <row r="134" spans="2:18" ht="15" customHeight="1">
      <c r="B134" s="309" t="str">
        <f>'MARKAH UTAMA'!AG$13</f>
        <v>PELAJARAN  UGAMA ISLAM</v>
      </c>
      <c r="C134" s="310"/>
      <c r="D134" s="310"/>
      <c r="E134" s="310"/>
      <c r="F134" s="310"/>
      <c r="G134" s="249"/>
      <c r="H134" s="249"/>
      <c r="I134" s="249"/>
      <c r="J134" s="249"/>
      <c r="K134" s="263">
        <f>'MARKAH UTAMA'!AG$11</f>
        <v>100</v>
      </c>
      <c r="L134" s="249"/>
      <c r="M134" s="263">
        <f>'MARKAH UTAMA'!AG16</f>
        <v>93</v>
      </c>
      <c r="N134" s="264"/>
      <c r="O134" s="382">
        <f>'MARKAH UTAMA'!AH16</f>
        <v>5</v>
      </c>
      <c r="P134" s="383"/>
      <c r="Q134" s="384"/>
      <c r="R134" s="279"/>
    </row>
    <row r="135" spans="2:18" ht="15" customHeight="1" thickBot="1">
      <c r="B135" s="312" t="str">
        <f>'MARKAH UTAMA'!AI$13</f>
        <v>PENDIDIKAN JASMANI</v>
      </c>
      <c r="C135" s="313"/>
      <c r="D135" s="314"/>
      <c r="E135" s="314"/>
      <c r="F135" s="314"/>
      <c r="G135" s="254"/>
      <c r="H135" s="254"/>
      <c r="I135" s="254"/>
      <c r="J135" s="254"/>
      <c r="K135" s="294">
        <f>'MARKAH UTAMA'!AI$11</f>
        <v>50</v>
      </c>
      <c r="L135" s="254"/>
      <c r="M135" s="294">
        <f>'MARKAH UTAMA'!AI16</f>
        <v>35</v>
      </c>
      <c r="N135" s="296"/>
      <c r="O135" s="394">
        <f>'MARKAH UTAMA'!AJ16</f>
        <v>12</v>
      </c>
      <c r="P135" s="395"/>
      <c r="Q135" s="396"/>
      <c r="R135" s="279"/>
    </row>
    <row r="136" spans="2:17" ht="15" customHeight="1" thickBot="1">
      <c r="B136" s="315"/>
      <c r="C136" s="316"/>
      <c r="D136" s="387" t="s">
        <v>65</v>
      </c>
      <c r="E136" s="387"/>
      <c r="F136" s="387"/>
      <c r="G136" s="387"/>
      <c r="H136" s="387"/>
      <c r="I136" s="387"/>
      <c r="J136" s="388"/>
      <c r="K136" s="277">
        <f>K117+K122+K130+K131+K132+K133+K134+K135</f>
        <v>650</v>
      </c>
      <c r="L136" s="275"/>
      <c r="M136" s="277">
        <f>M117+M122+M130+M131+M132+M133+M134+M135</f>
        <v>542</v>
      </c>
      <c r="N136" s="298"/>
      <c r="O136" s="397">
        <f>'MARKAH UTAMA'!AM16</f>
        <v>12</v>
      </c>
      <c r="P136" s="398"/>
      <c r="Q136" s="399"/>
    </row>
    <row r="137" spans="2:17" ht="15" customHeight="1" thickBot="1" thickTop="1">
      <c r="B137" s="391" t="s">
        <v>66</v>
      </c>
      <c r="C137" s="392"/>
      <c r="D137" s="392"/>
      <c r="E137" s="392"/>
      <c r="F137" s="392"/>
      <c r="G137" s="392"/>
      <c r="H137" s="392"/>
      <c r="I137" s="392"/>
      <c r="J137" s="393"/>
      <c r="K137" s="379">
        <f>M136/K136</f>
        <v>0.8338461538461538</v>
      </c>
      <c r="L137" s="380"/>
      <c r="M137" s="380"/>
      <c r="N137" s="380"/>
      <c r="O137" s="380"/>
      <c r="P137" s="380"/>
      <c r="Q137" s="381"/>
    </row>
    <row r="138" spans="2:17" ht="15" customHeight="1">
      <c r="B138" s="317"/>
      <c r="C138" s="318"/>
      <c r="D138" s="319"/>
      <c r="E138" s="319"/>
      <c r="F138" s="318"/>
      <c r="G138" s="318"/>
      <c r="H138" s="318"/>
      <c r="I138" s="318"/>
      <c r="J138" s="318"/>
      <c r="K138" s="320"/>
      <c r="L138" s="320"/>
      <c r="M138" s="320"/>
      <c r="N138" s="320"/>
      <c r="O138" s="320"/>
      <c r="P138" s="320"/>
      <c r="Q138" s="320"/>
    </row>
    <row r="139" spans="2:19" ht="15" customHeight="1">
      <c r="B139" s="240" t="s">
        <v>60</v>
      </c>
      <c r="C139" s="321"/>
      <c r="D139" s="385">
        <f>'MARKAH UTAMA'!$AL$37</f>
        <v>0.7818315018315019</v>
      </c>
      <c r="E139" s="385"/>
      <c r="F139" s="385"/>
      <c r="G139" s="321" t="s">
        <v>32</v>
      </c>
      <c r="L139" s="322">
        <f>'MARKAH UTAMA'!AM16</f>
        <v>12</v>
      </c>
      <c r="M139" s="321" t="s">
        <v>31</v>
      </c>
      <c r="N139" s="321"/>
      <c r="O139" s="321"/>
      <c r="P139" s="335">
        <f>'MARKAH UTAMA'!$AW$9</f>
        <v>21</v>
      </c>
      <c r="Q139" s="245" t="s">
        <v>64</v>
      </c>
      <c r="S139" s="324"/>
    </row>
    <row r="140" spans="2:19" ht="15" customHeight="1">
      <c r="B140" s="325" t="s">
        <v>61</v>
      </c>
      <c r="C140" s="321"/>
      <c r="D140" s="325"/>
      <c r="E140" s="386">
        <f>'MARKAH UTAMA'!AV16</f>
        <v>103</v>
      </c>
      <c r="F140" s="386"/>
      <c r="G140" s="321" t="s">
        <v>45</v>
      </c>
      <c r="I140" s="240" t="s">
        <v>62</v>
      </c>
      <c r="J140" s="220">
        <f>'MARKAH UTAMA'!AW16</f>
        <v>103</v>
      </c>
      <c r="K140" s="325" t="s">
        <v>45</v>
      </c>
      <c r="M140" s="325" t="s">
        <v>33</v>
      </c>
      <c r="N140" s="241"/>
      <c r="O140" s="220">
        <f>'MARKAH UTAMA'!AX16</f>
        <v>0</v>
      </c>
      <c r="P140" s="325" t="s">
        <v>45</v>
      </c>
      <c r="Q140" s="242"/>
      <c r="S140" s="324"/>
    </row>
    <row r="141" spans="2:19" ht="15" customHeight="1">
      <c r="B141" s="321"/>
      <c r="C141" s="321"/>
      <c r="D141" s="324"/>
      <c r="E141" s="324"/>
      <c r="F141" s="324"/>
      <c r="G141" s="324"/>
      <c r="H141" s="324"/>
      <c r="I141" s="324"/>
      <c r="J141" s="324"/>
      <c r="K141" s="324"/>
      <c r="L141" s="324"/>
      <c r="M141" s="324"/>
      <c r="N141" s="324"/>
      <c r="O141" s="324"/>
      <c r="P141" s="324"/>
      <c r="Q141" s="242"/>
      <c r="S141" s="324"/>
    </row>
    <row r="142" spans="2:19" ht="15" customHeight="1">
      <c r="B142" s="326" t="s">
        <v>68</v>
      </c>
      <c r="C142" s="324"/>
      <c r="D142" s="324"/>
      <c r="E142" s="324"/>
      <c r="F142" s="324"/>
      <c r="G142" s="324"/>
      <c r="H142" s="324"/>
      <c r="I142" s="324"/>
      <c r="J142" s="324"/>
      <c r="K142" s="324"/>
      <c r="L142" s="324"/>
      <c r="M142" s="324"/>
      <c r="N142" s="324"/>
      <c r="O142" s="324"/>
      <c r="P142" s="324"/>
      <c r="Q142" s="242"/>
      <c r="S142" s="324"/>
    </row>
    <row r="143" spans="2:17" ht="15" customHeight="1">
      <c r="B143" s="327" t="s">
        <v>183</v>
      </c>
      <c r="C143" s="327"/>
      <c r="D143" s="327"/>
      <c r="E143" s="327"/>
      <c r="F143" s="327"/>
      <c r="G143" s="327"/>
      <c r="H143" s="327"/>
      <c r="I143" s="327"/>
      <c r="J143" s="327"/>
      <c r="K143" s="327"/>
      <c r="L143" s="327"/>
      <c r="M143" s="327"/>
      <c r="N143" s="327"/>
      <c r="O143" s="327"/>
      <c r="P143" s="327"/>
      <c r="Q143" s="328"/>
    </row>
    <row r="144" spans="2:17" ht="15" customHeight="1">
      <c r="B144" s="329" t="s">
        <v>184</v>
      </c>
      <c r="C144" s="329"/>
      <c r="D144" s="329"/>
      <c r="E144" s="329"/>
      <c r="F144" s="329"/>
      <c r="G144" s="329"/>
      <c r="H144" s="329"/>
      <c r="I144" s="329"/>
      <c r="J144" s="329"/>
      <c r="K144" s="329"/>
      <c r="L144" s="329"/>
      <c r="M144" s="329"/>
      <c r="N144" s="329"/>
      <c r="O144" s="329"/>
      <c r="P144" s="329"/>
      <c r="Q144" s="330"/>
    </row>
    <row r="145" spans="2:17" ht="15" customHeight="1">
      <c r="B145" s="329" t="s">
        <v>185</v>
      </c>
      <c r="C145" s="329"/>
      <c r="D145" s="329"/>
      <c r="E145" s="329"/>
      <c r="F145" s="329"/>
      <c r="G145" s="329"/>
      <c r="H145" s="329"/>
      <c r="I145" s="329"/>
      <c r="J145" s="329"/>
      <c r="K145" s="329"/>
      <c r="L145" s="329"/>
      <c r="M145" s="329"/>
      <c r="N145" s="329"/>
      <c r="O145" s="329"/>
      <c r="P145" s="329"/>
      <c r="Q145" s="330"/>
    </row>
    <row r="146" spans="2:17" ht="15" customHeight="1">
      <c r="B146" s="329"/>
      <c r="C146" s="329"/>
      <c r="D146" s="329"/>
      <c r="E146" s="329"/>
      <c r="F146" s="329"/>
      <c r="G146" s="329"/>
      <c r="H146" s="329"/>
      <c r="I146" s="329"/>
      <c r="J146" s="329"/>
      <c r="K146" s="329"/>
      <c r="L146" s="329"/>
      <c r="M146" s="329"/>
      <c r="N146" s="329"/>
      <c r="O146" s="329"/>
      <c r="P146" s="329"/>
      <c r="Q146" s="330"/>
    </row>
    <row r="147" spans="2:17" ht="15" customHeight="1">
      <c r="B147" s="329"/>
      <c r="C147" s="329"/>
      <c r="D147" s="329"/>
      <c r="E147" s="329"/>
      <c r="F147" s="329"/>
      <c r="G147" s="329"/>
      <c r="H147" s="329"/>
      <c r="I147" s="329"/>
      <c r="J147" s="329"/>
      <c r="K147" s="329"/>
      <c r="L147" s="329"/>
      <c r="M147" s="329"/>
      <c r="N147" s="329"/>
      <c r="O147" s="329"/>
      <c r="P147" s="329"/>
      <c r="Q147" s="330"/>
    </row>
    <row r="149" spans="2:4" ht="15" customHeight="1">
      <c r="B149" s="240" t="s">
        <v>24</v>
      </c>
      <c r="D149" s="240" t="str">
        <f>'MARKAH UTAMA'!C17</f>
        <v>MOHD. HAZIQ HAFIZUDDIN BIN ABD. HAZIM</v>
      </c>
    </row>
    <row r="151" spans="2:16" ht="15" customHeight="1">
      <c r="B151" s="240" t="str">
        <f>$B$4</f>
        <v>Sekolah Rendah Haji Tarif, Brunei I</v>
      </c>
      <c r="K151" s="240" t="s">
        <v>55</v>
      </c>
      <c r="M151" s="243"/>
      <c r="N151" s="243"/>
      <c r="O151" s="244">
        <f>'MARKAH UTAMA'!AR17</f>
        <v>1754</v>
      </c>
      <c r="P151" s="244"/>
    </row>
    <row r="152" spans="2:14" ht="15" customHeight="1">
      <c r="B152" s="245" t="str">
        <f>$B$5</f>
        <v>DARJAH : 3</v>
      </c>
      <c r="C152" s="245"/>
      <c r="K152" s="340" t="s">
        <v>171</v>
      </c>
      <c r="L152" s="340"/>
      <c r="M152" s="340"/>
      <c r="N152" s="340"/>
    </row>
    <row r="153" spans="2:16" ht="15" customHeight="1">
      <c r="B153" s="240" t="s">
        <v>23</v>
      </c>
      <c r="C153" s="246">
        <f>'MARKAH UTAMA'!AS17</f>
        <v>8</v>
      </c>
      <c r="D153" s="245" t="s">
        <v>41</v>
      </c>
      <c r="E153" s="245"/>
      <c r="F153" s="245"/>
      <c r="G153" s="240">
        <f>'MARKAH UTAMA'!AT17</f>
        <v>10</v>
      </c>
      <c r="H153" s="245" t="s">
        <v>40</v>
      </c>
      <c r="J153" s="243">
        <f>'MARKAH UTAMA'!AU17</f>
        <v>28</v>
      </c>
      <c r="K153" s="245" t="s">
        <v>63</v>
      </c>
      <c r="M153" s="247"/>
      <c r="P153" s="245"/>
    </row>
    <row r="154" spans="7:9" ht="15" customHeight="1" thickBot="1">
      <c r="G154" s="246"/>
      <c r="H154" s="246"/>
      <c r="I154" s="246"/>
    </row>
    <row r="155" spans="2:17" ht="15" customHeight="1">
      <c r="B155" s="389" t="s">
        <v>29</v>
      </c>
      <c r="C155" s="342"/>
      <c r="D155" s="342"/>
      <c r="E155" s="342"/>
      <c r="F155" s="342"/>
      <c r="G155" s="342"/>
      <c r="H155" s="342"/>
      <c r="I155" s="342"/>
      <c r="J155" s="390"/>
      <c r="K155" s="341" t="s">
        <v>172</v>
      </c>
      <c r="L155" s="342"/>
      <c r="M155" s="342"/>
      <c r="N155" s="342"/>
      <c r="O155" s="342"/>
      <c r="P155" s="342"/>
      <c r="Q155" s="374"/>
    </row>
    <row r="156" spans="2:18" ht="15" customHeight="1">
      <c r="B156" s="248"/>
      <c r="C156" s="249"/>
      <c r="D156" s="250"/>
      <c r="E156" s="250"/>
      <c r="F156" s="250"/>
      <c r="G156" s="250"/>
      <c r="H156" s="250"/>
      <c r="I156" s="250"/>
      <c r="J156" s="251"/>
      <c r="K156" s="375" t="s">
        <v>58</v>
      </c>
      <c r="L156" s="376"/>
      <c r="M156" s="375" t="s">
        <v>59</v>
      </c>
      <c r="N156" s="376"/>
      <c r="O156" s="375" t="s">
        <v>54</v>
      </c>
      <c r="P156" s="377"/>
      <c r="Q156" s="378"/>
      <c r="R156" s="252"/>
    </row>
    <row r="157" spans="2:18" ht="15" customHeight="1">
      <c r="B157" s="253" t="s">
        <v>10</v>
      </c>
      <c r="C157" s="254"/>
      <c r="D157" s="255"/>
      <c r="E157" s="255"/>
      <c r="F157" s="255"/>
      <c r="G157" s="255"/>
      <c r="H157" s="255"/>
      <c r="I157" s="255"/>
      <c r="J157" s="256"/>
      <c r="K157" s="257"/>
      <c r="L157" s="258"/>
      <c r="M157" s="259"/>
      <c r="N157" s="258"/>
      <c r="O157" s="415">
        <f>'MARKAH UTAMA'!M17</f>
        <v>14</v>
      </c>
      <c r="P157" s="416"/>
      <c r="Q157" s="417"/>
      <c r="R157" s="252"/>
    </row>
    <row r="158" spans="2:18" ht="15" customHeight="1">
      <c r="B158" s="260" t="str">
        <f>'MARKAH UTAMA'!D$13</f>
        <v>Karangan</v>
      </c>
      <c r="C158" s="261"/>
      <c r="D158" s="261"/>
      <c r="E158" s="261"/>
      <c r="F158" s="261"/>
      <c r="G158" s="261"/>
      <c r="H158" s="261"/>
      <c r="I158" s="261"/>
      <c r="J158" s="262"/>
      <c r="K158" s="263">
        <f>'MARKAH UTAMA'!D$12</f>
        <v>20</v>
      </c>
      <c r="L158" s="264"/>
      <c r="M158" s="263">
        <f>'MARKAH UTAMA'!D17</f>
        <v>11</v>
      </c>
      <c r="N158" s="265"/>
      <c r="O158" s="409"/>
      <c r="P158" s="410"/>
      <c r="Q158" s="411"/>
      <c r="R158" s="266"/>
    </row>
    <row r="159" spans="2:18" ht="15" customHeight="1">
      <c r="B159" s="267" t="str">
        <f>'MARKAH UTAMA'!E$13</f>
        <v>Pemahaman</v>
      </c>
      <c r="C159" s="249"/>
      <c r="D159" s="249"/>
      <c r="E159" s="249"/>
      <c r="F159" s="249"/>
      <c r="G159" s="249"/>
      <c r="H159" s="249"/>
      <c r="I159" s="249"/>
      <c r="J159" s="265"/>
      <c r="K159" s="263">
        <f>'MARKAH UTAMA'!E$12</f>
        <v>10</v>
      </c>
      <c r="L159" s="264"/>
      <c r="M159" s="263">
        <f>'MARKAH UTAMA'!E17</f>
        <v>10</v>
      </c>
      <c r="N159" s="265"/>
      <c r="O159" s="409"/>
      <c r="P159" s="410"/>
      <c r="Q159" s="411"/>
      <c r="R159" s="266"/>
    </row>
    <row r="160" spans="2:18" ht="15" customHeight="1">
      <c r="B160" s="267" t="str">
        <f>'MARKAH UTAMA'!F$13</f>
        <v>Tatabahasa</v>
      </c>
      <c r="C160" s="249"/>
      <c r="D160" s="249"/>
      <c r="E160" s="249"/>
      <c r="F160" s="249"/>
      <c r="G160" s="249"/>
      <c r="H160" s="249"/>
      <c r="I160" s="249"/>
      <c r="J160" s="265"/>
      <c r="K160" s="263">
        <f>'MARKAH UTAMA'!F$12</f>
        <v>20</v>
      </c>
      <c r="L160" s="264"/>
      <c r="M160" s="263">
        <f>'MARKAH UTAMA'!F17</f>
        <v>19</v>
      </c>
      <c r="N160" s="265"/>
      <c r="O160" s="409"/>
      <c r="P160" s="410"/>
      <c r="Q160" s="411"/>
      <c r="R160" s="266"/>
    </row>
    <row r="161" spans="2:18" ht="15" customHeight="1">
      <c r="B161" s="267" t="str">
        <f>'MARKAH UTAMA'!G$13</f>
        <v>Tulisan Rumi</v>
      </c>
      <c r="C161" s="249"/>
      <c r="D161" s="249"/>
      <c r="E161" s="249"/>
      <c r="F161" s="249"/>
      <c r="G161" s="249"/>
      <c r="H161" s="249"/>
      <c r="I161" s="249"/>
      <c r="J161" s="265"/>
      <c r="K161" s="263">
        <f>'MARKAH UTAMA'!G$12</f>
        <v>5</v>
      </c>
      <c r="L161" s="264"/>
      <c r="M161" s="263">
        <f>'MARKAH UTAMA'!G17</f>
        <v>3</v>
      </c>
      <c r="N161" s="265"/>
      <c r="O161" s="409"/>
      <c r="P161" s="410"/>
      <c r="Q161" s="411"/>
      <c r="R161" s="266"/>
    </row>
    <row r="162" spans="2:18" ht="15" customHeight="1">
      <c r="B162" s="267" t="str">
        <f>'MARKAH UTAMA'!H$13</f>
        <v>Tulisan Jawi</v>
      </c>
      <c r="C162" s="249"/>
      <c r="D162" s="249"/>
      <c r="E162" s="249"/>
      <c r="F162" s="249"/>
      <c r="G162" s="249"/>
      <c r="H162" s="249"/>
      <c r="I162" s="249"/>
      <c r="J162" s="265"/>
      <c r="K162" s="263">
        <f>'MARKAH UTAMA'!H$12</f>
        <v>5</v>
      </c>
      <c r="L162" s="264"/>
      <c r="M162" s="263">
        <f>'MARKAH UTAMA'!H17</f>
        <v>2</v>
      </c>
      <c r="N162" s="265"/>
      <c r="O162" s="409"/>
      <c r="P162" s="410"/>
      <c r="Q162" s="411"/>
      <c r="R162" s="266"/>
    </row>
    <row r="163" spans="2:18" ht="15" customHeight="1">
      <c r="B163" s="267" t="str">
        <f>'MARKAH UTAMA'!I$13</f>
        <v>Ejaan  &amp; Rencana Rumi</v>
      </c>
      <c r="C163" s="249"/>
      <c r="D163" s="249"/>
      <c r="E163" s="249"/>
      <c r="F163" s="249"/>
      <c r="G163" s="249"/>
      <c r="H163" s="249"/>
      <c r="I163" s="249"/>
      <c r="J163" s="265"/>
      <c r="K163" s="263">
        <f>'MARKAH UTAMA'!I$12</f>
        <v>5</v>
      </c>
      <c r="L163" s="264"/>
      <c r="M163" s="263">
        <f>'MARKAH UTAMA'!I17</f>
        <v>5</v>
      </c>
      <c r="N163" s="265"/>
      <c r="O163" s="409"/>
      <c r="P163" s="410"/>
      <c r="Q163" s="411"/>
      <c r="R163" s="266"/>
    </row>
    <row r="164" spans="2:18" ht="15" customHeight="1">
      <c r="B164" s="268" t="str">
        <f>'MARKAH UTAMA'!J$13</f>
        <v>Ejaan &amp; Rencana Jawi</v>
      </c>
      <c r="C164" s="249"/>
      <c r="D164" s="249"/>
      <c r="E164" s="249"/>
      <c r="F164" s="249"/>
      <c r="G164" s="249"/>
      <c r="H164" s="249"/>
      <c r="I164" s="249"/>
      <c r="J164" s="265"/>
      <c r="K164" s="263">
        <f>'MARKAH UTAMA'!J$12</f>
        <v>5</v>
      </c>
      <c r="L164" s="264"/>
      <c r="M164" s="263">
        <f>'MARKAH UTAMA'!J17</f>
        <v>2</v>
      </c>
      <c r="N164" s="265"/>
      <c r="O164" s="409"/>
      <c r="P164" s="410"/>
      <c r="Q164" s="411"/>
      <c r="R164" s="266"/>
    </row>
    <row r="165" spans="2:18" ht="15" customHeight="1" thickBot="1">
      <c r="B165" s="269" t="str">
        <f>'MARKAH UTAMA'!K$13</f>
        <v>Bacaan dan Lisan</v>
      </c>
      <c r="C165" s="254"/>
      <c r="D165" s="254"/>
      <c r="E165" s="254"/>
      <c r="F165" s="254"/>
      <c r="G165" s="254"/>
      <c r="H165" s="254"/>
      <c r="I165" s="254"/>
      <c r="J165" s="270"/>
      <c r="K165" s="271">
        <f>'MARKAH UTAMA'!K$12</f>
        <v>30</v>
      </c>
      <c r="L165" s="272"/>
      <c r="M165" s="271">
        <f>'MARKAH UTAMA'!K17</f>
        <v>26</v>
      </c>
      <c r="N165" s="273"/>
      <c r="O165" s="409"/>
      <c r="P165" s="410"/>
      <c r="Q165" s="411"/>
      <c r="R165" s="266"/>
    </row>
    <row r="166" spans="2:18" ht="15" customHeight="1" thickBot="1">
      <c r="B166" s="274"/>
      <c r="C166" s="403" t="s">
        <v>67</v>
      </c>
      <c r="D166" s="404"/>
      <c r="E166" s="404"/>
      <c r="F166" s="404"/>
      <c r="G166" s="404"/>
      <c r="H166" s="404"/>
      <c r="I166" s="404"/>
      <c r="J166" s="405"/>
      <c r="K166" s="277">
        <f>SUM(K158:K165)</f>
        <v>100</v>
      </c>
      <c r="L166" s="275"/>
      <c r="M166" s="277">
        <f>SUM(M158:M165)</f>
        <v>78</v>
      </c>
      <c r="N166" s="278"/>
      <c r="O166" s="412"/>
      <c r="P166" s="413"/>
      <c r="Q166" s="414"/>
      <c r="R166" s="279"/>
    </row>
    <row r="167" spans="2:18" ht="15" customHeight="1" thickTop="1">
      <c r="B167" s="280" t="s">
        <v>22</v>
      </c>
      <c r="C167" s="281"/>
      <c r="D167" s="281"/>
      <c r="E167" s="282"/>
      <c r="F167" s="282"/>
      <c r="G167" s="281"/>
      <c r="H167" s="281"/>
      <c r="I167" s="281"/>
      <c r="J167" s="283"/>
      <c r="K167" s="284"/>
      <c r="L167" s="285"/>
      <c r="M167" s="285"/>
      <c r="N167" s="286"/>
      <c r="O167" s="406">
        <f>'MARKAH UTAMA'!R17</f>
        <v>17</v>
      </c>
      <c r="P167" s="407"/>
      <c r="Q167" s="408"/>
      <c r="R167" s="279"/>
    </row>
    <row r="168" spans="2:18" ht="15" customHeight="1">
      <c r="B168" s="287" t="str">
        <f>'MARKAH UTAMA'!N$13</f>
        <v>Aktiviti</v>
      </c>
      <c r="C168" s="288"/>
      <c r="D168" s="261"/>
      <c r="E168" s="289"/>
      <c r="F168" s="289"/>
      <c r="G168" s="261"/>
      <c r="H168" s="261"/>
      <c r="I168" s="261"/>
      <c r="J168" s="261"/>
      <c r="K168" s="263">
        <f>'MARKAH UTAMA'!N$12</f>
        <v>20</v>
      </c>
      <c r="L168" s="264"/>
      <c r="M168" s="263">
        <f>'MARKAH UTAMA'!N17</f>
        <v>17</v>
      </c>
      <c r="N168" s="264"/>
      <c r="O168" s="409"/>
      <c r="P168" s="410"/>
      <c r="Q168" s="411"/>
      <c r="R168" s="279"/>
    </row>
    <row r="169" spans="2:18" ht="15" customHeight="1">
      <c r="B169" s="290" t="str">
        <f>'MARKAH UTAMA'!O$13</f>
        <v>Congak &amp; Sifir</v>
      </c>
      <c r="C169" s="249"/>
      <c r="D169" s="249"/>
      <c r="E169" s="291"/>
      <c r="F169" s="291"/>
      <c r="G169" s="249"/>
      <c r="H169" s="249"/>
      <c r="I169" s="249"/>
      <c r="J169" s="249"/>
      <c r="K169" s="263">
        <f>'MARKAH UTAMA'!O$12</f>
        <v>30</v>
      </c>
      <c r="L169" s="264"/>
      <c r="M169" s="263">
        <f>'MARKAH UTAMA'!O17</f>
        <v>15</v>
      </c>
      <c r="N169" s="264"/>
      <c r="O169" s="409"/>
      <c r="P169" s="410"/>
      <c r="Q169" s="411"/>
      <c r="R169" s="279"/>
    </row>
    <row r="170" spans="2:18" ht="15" customHeight="1" thickBot="1">
      <c r="B170" s="292" t="str">
        <f>'MARKAH UTAMA'!P$13</f>
        <v>Matematik</v>
      </c>
      <c r="C170" s="254"/>
      <c r="D170" s="254"/>
      <c r="E170" s="293"/>
      <c r="F170" s="293"/>
      <c r="G170" s="293"/>
      <c r="H170" s="293"/>
      <c r="I170" s="293"/>
      <c r="J170" s="293"/>
      <c r="K170" s="294">
        <f>'MARKAH UTAMA'!P$12</f>
        <v>50</v>
      </c>
      <c r="L170" s="295"/>
      <c r="M170" s="294">
        <f>'MARKAH UTAMA'!P17</f>
        <v>28</v>
      </c>
      <c r="N170" s="296"/>
      <c r="O170" s="409"/>
      <c r="P170" s="410"/>
      <c r="Q170" s="411"/>
      <c r="R170" s="279"/>
    </row>
    <row r="171" spans="2:18" ht="15" customHeight="1" thickBot="1">
      <c r="B171" s="274"/>
      <c r="C171" s="403" t="s">
        <v>67</v>
      </c>
      <c r="D171" s="404"/>
      <c r="E171" s="404"/>
      <c r="F171" s="404"/>
      <c r="G171" s="404"/>
      <c r="H171" s="404"/>
      <c r="I171" s="404"/>
      <c r="J171" s="405"/>
      <c r="K171" s="297">
        <f>SUM(K168:K170)</f>
        <v>100</v>
      </c>
      <c r="L171" s="275"/>
      <c r="M171" s="277">
        <f>SUM(M168:M170)</f>
        <v>60</v>
      </c>
      <c r="N171" s="298"/>
      <c r="O171" s="412"/>
      <c r="P171" s="413"/>
      <c r="Q171" s="414"/>
      <c r="R171" s="279"/>
    </row>
    <row r="172" spans="2:18" ht="15" customHeight="1" thickTop="1">
      <c r="B172" s="280" t="s">
        <v>21</v>
      </c>
      <c r="C172" s="281"/>
      <c r="D172" s="281"/>
      <c r="E172" s="282"/>
      <c r="F172" s="282"/>
      <c r="G172" s="281"/>
      <c r="H172" s="281"/>
      <c r="I172" s="281"/>
      <c r="J172" s="283"/>
      <c r="K172" s="284"/>
      <c r="L172" s="285"/>
      <c r="M172" s="285"/>
      <c r="N172" s="286"/>
      <c r="O172" s="406">
        <f>'MARKAH UTAMA'!Z17</f>
        <v>17</v>
      </c>
      <c r="P172" s="407"/>
      <c r="Q172" s="408"/>
      <c r="R172" s="266"/>
    </row>
    <row r="173" spans="2:18" ht="15" customHeight="1">
      <c r="B173" s="287" t="str">
        <f>'MARKAH UTAMA'!S$13</f>
        <v>Composition</v>
      </c>
      <c r="C173" s="261"/>
      <c r="D173" s="261"/>
      <c r="E173" s="299"/>
      <c r="F173" s="299"/>
      <c r="G173" s="261"/>
      <c r="H173" s="261"/>
      <c r="I173" s="261"/>
      <c r="J173" s="262"/>
      <c r="K173" s="300">
        <f>'MARKAH UTAMA'!S$12</f>
        <v>20</v>
      </c>
      <c r="L173" s="301"/>
      <c r="M173" s="300">
        <f>'MARKAH UTAMA'!S17</f>
        <v>12</v>
      </c>
      <c r="N173" s="301"/>
      <c r="O173" s="409"/>
      <c r="P173" s="410"/>
      <c r="Q173" s="411"/>
      <c r="R173" s="266"/>
    </row>
    <row r="174" spans="2:18" ht="15" customHeight="1">
      <c r="B174" s="302" t="str">
        <f>'MARKAH UTAMA'!T$13</f>
        <v>Grammar</v>
      </c>
      <c r="C174" s="303"/>
      <c r="D174" s="249"/>
      <c r="E174" s="291"/>
      <c r="F174" s="291"/>
      <c r="G174" s="291"/>
      <c r="H174" s="291"/>
      <c r="I174" s="291"/>
      <c r="J174" s="265"/>
      <c r="K174" s="263">
        <v>20</v>
      </c>
      <c r="L174" s="264"/>
      <c r="M174" s="263">
        <f>'MARKAH UTAMA'!T17</f>
        <v>10</v>
      </c>
      <c r="N174" s="264"/>
      <c r="O174" s="409"/>
      <c r="P174" s="410"/>
      <c r="Q174" s="411"/>
      <c r="R174" s="266"/>
    </row>
    <row r="175" spans="2:18" ht="15" customHeight="1">
      <c r="B175" s="302" t="str">
        <f>'MARKAH UTAMA'!U$13</f>
        <v>Comprehension</v>
      </c>
      <c r="C175" s="303"/>
      <c r="D175" s="249"/>
      <c r="E175" s="291"/>
      <c r="F175" s="291"/>
      <c r="G175" s="249"/>
      <c r="H175" s="249"/>
      <c r="I175" s="249"/>
      <c r="J175" s="265"/>
      <c r="K175" s="263">
        <f>'MARKAH UTAMA'!U$12</f>
        <v>10</v>
      </c>
      <c r="L175" s="264"/>
      <c r="M175" s="263">
        <f>'MARKAH UTAMA'!U17</f>
        <v>3</v>
      </c>
      <c r="N175" s="264"/>
      <c r="O175" s="409"/>
      <c r="P175" s="410"/>
      <c r="Q175" s="411"/>
      <c r="R175" s="266"/>
    </row>
    <row r="176" spans="2:18" ht="15" customHeight="1">
      <c r="B176" s="302" t="str">
        <f>'MARKAH UTAMA'!V$13</f>
        <v>Vocabulary</v>
      </c>
      <c r="C176" s="249"/>
      <c r="D176" s="249"/>
      <c r="E176" s="291"/>
      <c r="F176" s="291"/>
      <c r="G176" s="249"/>
      <c r="H176" s="249"/>
      <c r="I176" s="249"/>
      <c r="J176" s="265"/>
      <c r="K176" s="263">
        <f>'MARKAH UTAMA'!V$12</f>
        <v>10</v>
      </c>
      <c r="L176" s="264"/>
      <c r="M176" s="263">
        <f>'MARKAH UTAMA'!V17</f>
        <v>10</v>
      </c>
      <c r="N176" s="264"/>
      <c r="O176" s="409"/>
      <c r="P176" s="410"/>
      <c r="Q176" s="411"/>
      <c r="R176" s="266"/>
    </row>
    <row r="177" spans="2:18" ht="15" customHeight="1">
      <c r="B177" s="302" t="str">
        <f>'MARKAH UTAMA'!W$13</f>
        <v>Spelling</v>
      </c>
      <c r="C177" s="249"/>
      <c r="D177" s="249"/>
      <c r="E177" s="291"/>
      <c r="F177" s="291"/>
      <c r="G177" s="249"/>
      <c r="H177" s="249"/>
      <c r="I177" s="249"/>
      <c r="J177" s="265"/>
      <c r="K177" s="263">
        <f>'MARKAH UTAMA'!W$12</f>
        <v>10</v>
      </c>
      <c r="L177" s="264"/>
      <c r="M177" s="263">
        <f>'MARKAH UTAMA'!W17</f>
        <v>1</v>
      </c>
      <c r="N177" s="264"/>
      <c r="O177" s="409"/>
      <c r="P177" s="410"/>
      <c r="Q177" s="411"/>
      <c r="R177" s="266"/>
    </row>
    <row r="178" spans="2:18" ht="15" customHeight="1" thickBot="1">
      <c r="B178" s="292" t="str">
        <f>'MARKAH UTAMA'!X$13</f>
        <v>Reading &amp; Oral</v>
      </c>
      <c r="C178" s="254"/>
      <c r="D178" s="254"/>
      <c r="E178" s="304"/>
      <c r="F178" s="304"/>
      <c r="G178" s="254"/>
      <c r="H178" s="254"/>
      <c r="I178" s="254"/>
      <c r="J178" s="270"/>
      <c r="K178" s="294">
        <f>'MARKAH UTAMA'!X$12</f>
        <v>30</v>
      </c>
      <c r="L178" s="296"/>
      <c r="M178" s="294">
        <f>'MARKAH UTAMA'!X17</f>
        <v>18</v>
      </c>
      <c r="N178" s="296"/>
      <c r="O178" s="409"/>
      <c r="P178" s="410"/>
      <c r="Q178" s="411"/>
      <c r="R178" s="266"/>
    </row>
    <row r="179" spans="2:18" ht="15" customHeight="1" thickBot="1">
      <c r="B179" s="274"/>
      <c r="C179" s="403" t="s">
        <v>67</v>
      </c>
      <c r="D179" s="404"/>
      <c r="E179" s="404"/>
      <c r="F179" s="404"/>
      <c r="G179" s="404"/>
      <c r="H179" s="404"/>
      <c r="I179" s="404"/>
      <c r="J179" s="405"/>
      <c r="K179" s="275">
        <f>SUM(K173:K178)</f>
        <v>100</v>
      </c>
      <c r="L179" s="275"/>
      <c r="M179" s="297">
        <f>SUM(M173:M178)</f>
        <v>54</v>
      </c>
      <c r="N179" s="305"/>
      <c r="O179" s="412"/>
      <c r="P179" s="413"/>
      <c r="Q179" s="414"/>
      <c r="R179" s="279"/>
    </row>
    <row r="180" spans="2:18" ht="15" customHeight="1" thickTop="1">
      <c r="B180" s="306" t="str">
        <f>'MARKAH UTAMA'!AA$13</f>
        <v>PELAJARAN AM</v>
      </c>
      <c r="C180" s="307"/>
      <c r="D180" s="308"/>
      <c r="E180" s="308"/>
      <c r="F180" s="308"/>
      <c r="G180" s="261"/>
      <c r="H180" s="261"/>
      <c r="I180" s="261"/>
      <c r="J180" s="261"/>
      <c r="K180" s="300">
        <f>'MARKAH UTAMA'!AA$11</f>
        <v>100</v>
      </c>
      <c r="L180" s="261"/>
      <c r="M180" s="300">
        <f>'MARKAH UTAMA'!AA17</f>
        <v>90</v>
      </c>
      <c r="N180" s="301"/>
      <c r="O180" s="400">
        <f>'MARKAH UTAMA'!AB17</f>
        <v>11</v>
      </c>
      <c r="P180" s="401"/>
      <c r="Q180" s="402"/>
      <c r="R180" s="279"/>
    </row>
    <row r="181" spans="2:18" ht="15" customHeight="1">
      <c r="B181" s="309" t="str">
        <f>'MARKAH UTAMA'!AC$13</f>
        <v>S I V I K</v>
      </c>
      <c r="C181" s="310"/>
      <c r="D181" s="311"/>
      <c r="E181" s="311"/>
      <c r="F181" s="311"/>
      <c r="G181" s="249"/>
      <c r="H181" s="249"/>
      <c r="I181" s="249"/>
      <c r="J181" s="249"/>
      <c r="K181" s="263">
        <f>'MARKAH UTAMA'!AC$11</f>
        <v>50</v>
      </c>
      <c r="L181" s="249"/>
      <c r="M181" s="263">
        <f>'MARKAH UTAMA'!AC17</f>
        <v>44</v>
      </c>
      <c r="N181" s="264"/>
      <c r="O181" s="382">
        <f>'MARKAH UTAMA'!AD17</f>
        <v>16</v>
      </c>
      <c r="P181" s="383"/>
      <c r="Q181" s="384"/>
      <c r="R181" s="279"/>
    </row>
    <row r="182" spans="2:18" ht="15" customHeight="1">
      <c r="B182" s="309" t="str">
        <f>'MARKAH UTAMA'!AE$13</f>
        <v>L U K I S A N</v>
      </c>
      <c r="C182" s="310"/>
      <c r="D182" s="310"/>
      <c r="E182" s="310"/>
      <c r="F182" s="310"/>
      <c r="G182" s="249"/>
      <c r="H182" s="249"/>
      <c r="I182" s="249"/>
      <c r="J182" s="249"/>
      <c r="K182" s="263">
        <f>'MARKAH UTAMA'!AE$11</f>
        <v>50</v>
      </c>
      <c r="L182" s="249"/>
      <c r="M182" s="263">
        <f>'MARKAH UTAMA'!AE17</f>
        <v>46</v>
      </c>
      <c r="N182" s="264"/>
      <c r="O182" s="382">
        <f>'MARKAH UTAMA'!AF17</f>
        <v>3</v>
      </c>
      <c r="P182" s="383"/>
      <c r="Q182" s="384"/>
      <c r="R182" s="279"/>
    </row>
    <row r="183" spans="2:18" ht="15" customHeight="1">
      <c r="B183" s="309" t="str">
        <f>'MARKAH UTAMA'!AG$13</f>
        <v>PELAJARAN  UGAMA ISLAM</v>
      </c>
      <c r="C183" s="310"/>
      <c r="D183" s="310"/>
      <c r="E183" s="310"/>
      <c r="F183" s="310"/>
      <c r="G183" s="249"/>
      <c r="H183" s="249"/>
      <c r="I183" s="249"/>
      <c r="J183" s="249"/>
      <c r="K183" s="263">
        <f>'MARKAH UTAMA'!AG$11</f>
        <v>100</v>
      </c>
      <c r="L183" s="249"/>
      <c r="M183" s="263">
        <f>'MARKAH UTAMA'!AG17</f>
        <v>73</v>
      </c>
      <c r="N183" s="264"/>
      <c r="O183" s="382">
        <f>'MARKAH UTAMA'!AH17</f>
        <v>15</v>
      </c>
      <c r="P183" s="383"/>
      <c r="Q183" s="384"/>
      <c r="R183" s="279"/>
    </row>
    <row r="184" spans="2:18" ht="15" customHeight="1" thickBot="1">
      <c r="B184" s="312" t="str">
        <f>'MARKAH UTAMA'!AI$13</f>
        <v>PENDIDIKAN JASMANI</v>
      </c>
      <c r="C184" s="313"/>
      <c r="D184" s="314"/>
      <c r="E184" s="314"/>
      <c r="F184" s="314"/>
      <c r="G184" s="254"/>
      <c r="H184" s="254"/>
      <c r="I184" s="254"/>
      <c r="J184" s="254"/>
      <c r="K184" s="294">
        <f>'MARKAH UTAMA'!AI$11</f>
        <v>50</v>
      </c>
      <c r="L184" s="254"/>
      <c r="M184" s="294">
        <f>'MARKAH UTAMA'!AH17</f>
        <v>15</v>
      </c>
      <c r="N184" s="296"/>
      <c r="O184" s="394">
        <f>'MARKAH UTAMA'!AJ17</f>
        <v>18</v>
      </c>
      <c r="P184" s="395"/>
      <c r="Q184" s="396"/>
      <c r="R184" s="279"/>
    </row>
    <row r="185" spans="2:17" ht="15" customHeight="1" thickBot="1">
      <c r="B185" s="316"/>
      <c r="D185" s="387" t="s">
        <v>65</v>
      </c>
      <c r="E185" s="387"/>
      <c r="F185" s="387"/>
      <c r="G185" s="387"/>
      <c r="H185" s="387"/>
      <c r="I185" s="387"/>
      <c r="J185" s="388"/>
      <c r="K185" s="277">
        <f>K166+K171+K179+K180+K181+K182+K183+K184</f>
        <v>650</v>
      </c>
      <c r="L185" s="276"/>
      <c r="M185" s="336">
        <f>'MARKAH UTAMA'!AK17</f>
        <v>475</v>
      </c>
      <c r="N185" s="298"/>
      <c r="O185" s="397">
        <f>'MARKAH UTAMA'!AM17</f>
        <v>16</v>
      </c>
      <c r="P185" s="398"/>
      <c r="Q185" s="399"/>
    </row>
    <row r="186" spans="2:17" ht="15" customHeight="1" thickBot="1" thickTop="1">
      <c r="B186" s="391" t="s">
        <v>66</v>
      </c>
      <c r="C186" s="392"/>
      <c r="D186" s="392"/>
      <c r="E186" s="392"/>
      <c r="F186" s="392"/>
      <c r="G186" s="392"/>
      <c r="H186" s="392"/>
      <c r="I186" s="392"/>
      <c r="J186" s="393"/>
      <c r="K186" s="379">
        <f>M185/K185</f>
        <v>0.7307692307692307</v>
      </c>
      <c r="L186" s="380"/>
      <c r="M186" s="380"/>
      <c r="N186" s="380"/>
      <c r="O186" s="380"/>
      <c r="P186" s="380"/>
      <c r="Q186" s="381"/>
    </row>
    <row r="187" spans="2:17" ht="15" customHeight="1">
      <c r="B187" s="317"/>
      <c r="C187" s="318"/>
      <c r="D187" s="319"/>
      <c r="E187" s="319"/>
      <c r="F187" s="318"/>
      <c r="G187" s="318"/>
      <c r="H187" s="318"/>
      <c r="I187" s="318"/>
      <c r="J187" s="318"/>
      <c r="K187" s="320"/>
      <c r="L187" s="320"/>
      <c r="M187" s="320"/>
      <c r="N187" s="320"/>
      <c r="O187" s="320"/>
      <c r="P187" s="320"/>
      <c r="Q187" s="320"/>
    </row>
    <row r="188" spans="2:19" ht="15" customHeight="1">
      <c r="B188" s="240" t="s">
        <v>60</v>
      </c>
      <c r="C188" s="321"/>
      <c r="D188" s="385">
        <f>'MARKAH UTAMA'!$AL$37</f>
        <v>0.7818315018315019</v>
      </c>
      <c r="E188" s="385"/>
      <c r="F188" s="385"/>
      <c r="G188" s="321" t="s">
        <v>32</v>
      </c>
      <c r="L188" s="322">
        <f>'MARKAH UTAMA'!AM17</f>
        <v>16</v>
      </c>
      <c r="M188" s="321" t="s">
        <v>31</v>
      </c>
      <c r="N188" s="321"/>
      <c r="O188" s="321"/>
      <c r="P188" s="335">
        <f>'MARKAH UTAMA'!$AW$9</f>
        <v>21</v>
      </c>
      <c r="Q188" s="245" t="s">
        <v>64</v>
      </c>
      <c r="S188" s="324"/>
    </row>
    <row r="189" spans="2:19" ht="15" customHeight="1">
      <c r="B189" s="325" t="s">
        <v>61</v>
      </c>
      <c r="C189" s="321"/>
      <c r="D189" s="325"/>
      <c r="E189" s="386">
        <v>103</v>
      </c>
      <c r="F189" s="386"/>
      <c r="G189" s="321" t="s">
        <v>45</v>
      </c>
      <c r="I189" s="240" t="s">
        <v>62</v>
      </c>
      <c r="J189" s="220">
        <f>'MARKAH UTAMA'!AW17</f>
        <v>99</v>
      </c>
      <c r="K189" s="325" t="s">
        <v>45</v>
      </c>
      <c r="M189" s="325" t="s">
        <v>33</v>
      </c>
      <c r="N189" s="241"/>
      <c r="O189" s="220">
        <f>'MARKAH UTAMA'!AX17</f>
        <v>4</v>
      </c>
      <c r="P189" s="325" t="s">
        <v>45</v>
      </c>
      <c r="Q189" s="242"/>
      <c r="S189" s="324"/>
    </row>
    <row r="190" spans="2:19" ht="15" customHeight="1">
      <c r="B190" s="321"/>
      <c r="C190" s="321"/>
      <c r="D190" s="324"/>
      <c r="E190" s="324"/>
      <c r="F190" s="324"/>
      <c r="G190" s="324"/>
      <c r="H190" s="324"/>
      <c r="I190" s="324"/>
      <c r="J190" s="324"/>
      <c r="K190" s="324"/>
      <c r="L190" s="324"/>
      <c r="M190" s="324"/>
      <c r="N190" s="324"/>
      <c r="O190" s="324"/>
      <c r="P190" s="324"/>
      <c r="Q190" s="242"/>
      <c r="S190" s="324"/>
    </row>
    <row r="191" spans="2:19" ht="15" customHeight="1">
      <c r="B191" s="326" t="s">
        <v>68</v>
      </c>
      <c r="C191" s="324"/>
      <c r="D191" s="324"/>
      <c r="E191" s="324"/>
      <c r="F191" s="324"/>
      <c r="G191" s="324"/>
      <c r="H191" s="324"/>
      <c r="I191" s="324"/>
      <c r="J191" s="324"/>
      <c r="K191" s="324"/>
      <c r="L191" s="324"/>
      <c r="M191" s="324"/>
      <c r="N191" s="324"/>
      <c r="O191" s="324"/>
      <c r="P191" s="324"/>
      <c r="Q191" s="242"/>
      <c r="S191" s="324"/>
    </row>
    <row r="192" spans="2:17" ht="15" customHeight="1">
      <c r="B192" s="327" t="s">
        <v>186</v>
      </c>
      <c r="C192" s="327"/>
      <c r="D192" s="327"/>
      <c r="E192" s="327"/>
      <c r="F192" s="327"/>
      <c r="G192" s="327"/>
      <c r="H192" s="327"/>
      <c r="I192" s="327"/>
      <c r="J192" s="327"/>
      <c r="K192" s="327"/>
      <c r="L192" s="327"/>
      <c r="M192" s="327"/>
      <c r="N192" s="327"/>
      <c r="O192" s="327"/>
      <c r="P192" s="327"/>
      <c r="Q192" s="328"/>
    </row>
    <row r="193" spans="2:17" ht="15" customHeight="1">
      <c r="B193" s="329" t="s">
        <v>187</v>
      </c>
      <c r="C193" s="329"/>
      <c r="D193" s="329"/>
      <c r="E193" s="329"/>
      <c r="F193" s="329"/>
      <c r="G193" s="329"/>
      <c r="H193" s="329"/>
      <c r="I193" s="329"/>
      <c r="J193" s="329"/>
      <c r="K193" s="329"/>
      <c r="L193" s="329"/>
      <c r="M193" s="329"/>
      <c r="N193" s="329"/>
      <c r="O193" s="329"/>
      <c r="P193" s="329"/>
      <c r="Q193" s="330"/>
    </row>
    <row r="194" spans="2:17" ht="15" customHeight="1">
      <c r="B194" s="329" t="s">
        <v>188</v>
      </c>
      <c r="C194" s="329"/>
      <c r="D194" s="329"/>
      <c r="E194" s="329"/>
      <c r="F194" s="329"/>
      <c r="G194" s="329"/>
      <c r="H194" s="329"/>
      <c r="I194" s="329"/>
      <c r="J194" s="329"/>
      <c r="K194" s="329"/>
      <c r="L194" s="329"/>
      <c r="M194" s="329"/>
      <c r="N194" s="329"/>
      <c r="O194" s="329"/>
      <c r="P194" s="329"/>
      <c r="Q194" s="330"/>
    </row>
    <row r="195" spans="2:17" ht="15" customHeight="1">
      <c r="B195" s="329" t="s">
        <v>199</v>
      </c>
      <c r="C195" s="329"/>
      <c r="D195" s="329"/>
      <c r="E195" s="329"/>
      <c r="F195" s="329"/>
      <c r="G195" s="329"/>
      <c r="H195" s="329"/>
      <c r="I195" s="329"/>
      <c r="J195" s="329"/>
      <c r="K195" s="329"/>
      <c r="L195" s="329"/>
      <c r="M195" s="329"/>
      <c r="N195" s="329"/>
      <c r="O195" s="329"/>
      <c r="P195" s="329"/>
      <c r="Q195" s="330"/>
    </row>
    <row r="196" spans="2:17" ht="15" customHeight="1">
      <c r="B196" s="329"/>
      <c r="C196" s="329"/>
      <c r="D196" s="329"/>
      <c r="E196" s="329"/>
      <c r="F196" s="329"/>
      <c r="G196" s="329"/>
      <c r="H196" s="329"/>
      <c r="I196" s="329"/>
      <c r="J196" s="329"/>
      <c r="K196" s="329"/>
      <c r="L196" s="329"/>
      <c r="M196" s="329"/>
      <c r="N196" s="329"/>
      <c r="O196" s="329"/>
      <c r="P196" s="329"/>
      <c r="Q196" s="330"/>
    </row>
    <row r="198" spans="2:4" ht="15" customHeight="1">
      <c r="B198" s="240" t="s">
        <v>24</v>
      </c>
      <c r="D198" s="240" t="str">
        <f>'MARKAH UTAMA'!C18</f>
        <v>MOHD. MUINUDDIN BIN MASRI</v>
      </c>
    </row>
    <row r="200" spans="2:16" ht="15" customHeight="1">
      <c r="B200" s="240" t="str">
        <f>$B$4</f>
        <v>Sekolah Rendah Haji Tarif, Brunei I</v>
      </c>
      <c r="K200" s="240" t="s">
        <v>55</v>
      </c>
      <c r="M200" s="243"/>
      <c r="N200" s="243"/>
      <c r="O200" s="244">
        <f>'MARKAH UTAMA'!AR18</f>
        <v>1757</v>
      </c>
      <c r="P200" s="244"/>
    </row>
    <row r="201" spans="2:14" ht="15" customHeight="1">
      <c r="B201" s="245" t="str">
        <f>$B$5</f>
        <v>DARJAH : 3</v>
      </c>
      <c r="C201" s="245"/>
      <c r="K201" s="340" t="s">
        <v>171</v>
      </c>
      <c r="L201" s="340"/>
      <c r="M201" s="340"/>
      <c r="N201" s="340"/>
    </row>
    <row r="202" spans="2:16" ht="15" customHeight="1">
      <c r="B202" s="240" t="s">
        <v>23</v>
      </c>
      <c r="C202" s="246">
        <f>'MARKAH UTAMA'!AS18</f>
        <v>8</v>
      </c>
      <c r="D202" s="245" t="s">
        <v>41</v>
      </c>
      <c r="E202" s="245"/>
      <c r="F202" s="245"/>
      <c r="G202" s="240">
        <f>'MARKAH UTAMA'!AT18</f>
        <v>11</v>
      </c>
      <c r="H202" s="245" t="s">
        <v>40</v>
      </c>
      <c r="J202" s="243">
        <f>'MARKAH UTAMA'!AU18</f>
        <v>16</v>
      </c>
      <c r="K202" s="245" t="s">
        <v>63</v>
      </c>
      <c r="M202" s="247"/>
      <c r="P202" s="245"/>
    </row>
    <row r="203" spans="7:9" ht="15" customHeight="1" thickBot="1">
      <c r="G203" s="246"/>
      <c r="H203" s="246"/>
      <c r="I203" s="246"/>
    </row>
    <row r="204" spans="2:17" ht="15" customHeight="1">
      <c r="B204" s="389" t="s">
        <v>29</v>
      </c>
      <c r="C204" s="342"/>
      <c r="D204" s="342"/>
      <c r="E204" s="342"/>
      <c r="F204" s="342"/>
      <c r="G204" s="342"/>
      <c r="H204" s="342"/>
      <c r="I204" s="342"/>
      <c r="J204" s="390"/>
      <c r="K204" s="341" t="s">
        <v>172</v>
      </c>
      <c r="L204" s="342"/>
      <c r="M204" s="342"/>
      <c r="N204" s="342"/>
      <c r="O204" s="342"/>
      <c r="P204" s="342"/>
      <c r="Q204" s="374"/>
    </row>
    <row r="205" spans="2:18" ht="15" customHeight="1">
      <c r="B205" s="248"/>
      <c r="C205" s="249"/>
      <c r="D205" s="250"/>
      <c r="E205" s="250"/>
      <c r="F205" s="250"/>
      <c r="G205" s="250"/>
      <c r="H205" s="250"/>
      <c r="I205" s="250"/>
      <c r="J205" s="251"/>
      <c r="K205" s="375" t="s">
        <v>58</v>
      </c>
      <c r="L205" s="376"/>
      <c r="M205" s="375" t="s">
        <v>59</v>
      </c>
      <c r="N205" s="376"/>
      <c r="O205" s="375" t="s">
        <v>54</v>
      </c>
      <c r="P205" s="377"/>
      <c r="Q205" s="378"/>
      <c r="R205" s="252"/>
    </row>
    <row r="206" spans="2:18" ht="15" customHeight="1">
      <c r="B206" s="253" t="s">
        <v>10</v>
      </c>
      <c r="C206" s="254"/>
      <c r="D206" s="255"/>
      <c r="E206" s="255"/>
      <c r="F206" s="255"/>
      <c r="G206" s="255"/>
      <c r="H206" s="255"/>
      <c r="I206" s="255"/>
      <c r="J206" s="256"/>
      <c r="K206" s="257"/>
      <c r="L206" s="258"/>
      <c r="M206" s="259"/>
      <c r="N206" s="258"/>
      <c r="O206" s="415">
        <f>'MARKAH UTAMA'!M18</f>
        <v>18</v>
      </c>
      <c r="P206" s="416"/>
      <c r="Q206" s="417"/>
      <c r="R206" s="252"/>
    </row>
    <row r="207" spans="2:18" ht="15" customHeight="1">
      <c r="B207" s="260" t="str">
        <f>'MARKAH UTAMA'!D$13</f>
        <v>Karangan</v>
      </c>
      <c r="C207" s="261"/>
      <c r="D207" s="261"/>
      <c r="E207" s="261"/>
      <c r="F207" s="261"/>
      <c r="G207" s="261"/>
      <c r="H207" s="261"/>
      <c r="I207" s="261"/>
      <c r="J207" s="262"/>
      <c r="K207" s="263">
        <f>'MARKAH UTAMA'!D$12</f>
        <v>20</v>
      </c>
      <c r="L207" s="264"/>
      <c r="M207" s="263">
        <f>'MARKAH UTAMA'!D18</f>
        <v>16</v>
      </c>
      <c r="N207" s="265"/>
      <c r="O207" s="409"/>
      <c r="P207" s="410"/>
      <c r="Q207" s="411"/>
      <c r="R207" s="266"/>
    </row>
    <row r="208" spans="2:18" ht="15" customHeight="1">
      <c r="B208" s="267" t="str">
        <f>'MARKAH UTAMA'!E$13</f>
        <v>Pemahaman</v>
      </c>
      <c r="C208" s="249"/>
      <c r="D208" s="249"/>
      <c r="E208" s="249"/>
      <c r="F208" s="249"/>
      <c r="G208" s="249"/>
      <c r="H208" s="249"/>
      <c r="I208" s="249"/>
      <c r="J208" s="265"/>
      <c r="K208" s="263">
        <f>'MARKAH UTAMA'!E$12</f>
        <v>10</v>
      </c>
      <c r="L208" s="264"/>
      <c r="M208" s="263">
        <f>'MARKAH UTAMA'!E18</f>
        <v>10</v>
      </c>
      <c r="N208" s="265"/>
      <c r="O208" s="409"/>
      <c r="P208" s="410"/>
      <c r="Q208" s="411"/>
      <c r="R208" s="266"/>
    </row>
    <row r="209" spans="2:18" ht="15" customHeight="1">
      <c r="B209" s="267" t="str">
        <f>'MARKAH UTAMA'!F$13</f>
        <v>Tatabahasa</v>
      </c>
      <c r="C209" s="249"/>
      <c r="D209" s="249"/>
      <c r="E209" s="249"/>
      <c r="F209" s="249"/>
      <c r="G209" s="249"/>
      <c r="H209" s="249"/>
      <c r="I209" s="249"/>
      <c r="J209" s="265"/>
      <c r="K209" s="263">
        <f>'MARKAH UTAMA'!F$12</f>
        <v>20</v>
      </c>
      <c r="L209" s="264"/>
      <c r="M209" s="263">
        <f>'MARKAH UTAMA'!F18</f>
        <v>16</v>
      </c>
      <c r="N209" s="265"/>
      <c r="O209" s="409"/>
      <c r="P209" s="410"/>
      <c r="Q209" s="411"/>
      <c r="R209" s="266"/>
    </row>
    <row r="210" spans="2:18" ht="15" customHeight="1">
      <c r="B210" s="267" t="str">
        <f>'MARKAH UTAMA'!G$13</f>
        <v>Tulisan Rumi</v>
      </c>
      <c r="C210" s="249"/>
      <c r="D210" s="249"/>
      <c r="E210" s="249"/>
      <c r="F210" s="249"/>
      <c r="G210" s="249"/>
      <c r="H210" s="249"/>
      <c r="I210" s="249"/>
      <c r="J210" s="265"/>
      <c r="K210" s="263">
        <f>'MARKAH UTAMA'!G$12</f>
        <v>5</v>
      </c>
      <c r="L210" s="264"/>
      <c r="M210" s="263">
        <f>'MARKAH UTAMA'!G18</f>
        <v>3</v>
      </c>
      <c r="N210" s="265"/>
      <c r="O210" s="409"/>
      <c r="P210" s="410"/>
      <c r="Q210" s="411"/>
      <c r="R210" s="266"/>
    </row>
    <row r="211" spans="2:18" ht="15" customHeight="1">
      <c r="B211" s="267" t="str">
        <f>'MARKAH UTAMA'!H$13</f>
        <v>Tulisan Jawi</v>
      </c>
      <c r="C211" s="249"/>
      <c r="D211" s="249"/>
      <c r="E211" s="249"/>
      <c r="F211" s="249"/>
      <c r="G211" s="249"/>
      <c r="H211" s="249"/>
      <c r="I211" s="249"/>
      <c r="J211" s="265"/>
      <c r="K211" s="263">
        <f>'MARKAH UTAMA'!H$12</f>
        <v>5</v>
      </c>
      <c r="L211" s="264"/>
      <c r="M211" s="263">
        <f>'MARKAH UTAMA'!H18</f>
        <v>2</v>
      </c>
      <c r="N211" s="265"/>
      <c r="O211" s="409"/>
      <c r="P211" s="410"/>
      <c r="Q211" s="411"/>
      <c r="R211" s="266"/>
    </row>
    <row r="212" spans="2:18" ht="15" customHeight="1">
      <c r="B212" s="267" t="str">
        <f>'MARKAH UTAMA'!I$13</f>
        <v>Ejaan  &amp; Rencana Rumi</v>
      </c>
      <c r="C212" s="249"/>
      <c r="D212" s="249"/>
      <c r="E212" s="249"/>
      <c r="F212" s="249"/>
      <c r="G212" s="249"/>
      <c r="H212" s="249"/>
      <c r="I212" s="249"/>
      <c r="J212" s="265"/>
      <c r="K212" s="263">
        <f>'MARKAH UTAMA'!I$12</f>
        <v>5</v>
      </c>
      <c r="L212" s="264"/>
      <c r="M212" s="263">
        <f>'MARKAH UTAMA'!I18</f>
        <v>2</v>
      </c>
      <c r="N212" s="265"/>
      <c r="O212" s="409"/>
      <c r="P212" s="410"/>
      <c r="Q212" s="411"/>
      <c r="R212" s="266"/>
    </row>
    <row r="213" spans="2:18" ht="15" customHeight="1">
      <c r="B213" s="268" t="str">
        <f>'MARKAH UTAMA'!J$13</f>
        <v>Ejaan &amp; Rencana Jawi</v>
      </c>
      <c r="C213" s="249"/>
      <c r="D213" s="249"/>
      <c r="E213" s="249"/>
      <c r="F213" s="249"/>
      <c r="G213" s="249"/>
      <c r="H213" s="249"/>
      <c r="I213" s="249"/>
      <c r="J213" s="265"/>
      <c r="K213" s="263">
        <f>'MARKAH UTAMA'!J$12</f>
        <v>5</v>
      </c>
      <c r="L213" s="264"/>
      <c r="M213" s="263">
        <f>'MARKAH UTAMA'!J18</f>
        <v>0</v>
      </c>
      <c r="N213" s="265"/>
      <c r="O213" s="409"/>
      <c r="P213" s="410"/>
      <c r="Q213" s="411"/>
      <c r="R213" s="266"/>
    </row>
    <row r="214" spans="2:18" ht="15" customHeight="1" thickBot="1">
      <c r="B214" s="269" t="str">
        <f>'MARKAH UTAMA'!K$13</f>
        <v>Bacaan dan Lisan</v>
      </c>
      <c r="C214" s="254"/>
      <c r="D214" s="254"/>
      <c r="E214" s="254"/>
      <c r="F214" s="254"/>
      <c r="G214" s="254"/>
      <c r="H214" s="254"/>
      <c r="I214" s="254"/>
      <c r="J214" s="270"/>
      <c r="K214" s="271">
        <f>'MARKAH UTAMA'!K$12</f>
        <v>30</v>
      </c>
      <c r="L214" s="272"/>
      <c r="M214" s="271">
        <f>'MARKAH UTAMA'!K18</f>
        <v>22</v>
      </c>
      <c r="N214" s="273"/>
      <c r="O214" s="409"/>
      <c r="P214" s="410"/>
      <c r="Q214" s="411"/>
      <c r="R214" s="266"/>
    </row>
    <row r="215" spans="2:18" ht="15" customHeight="1" thickBot="1">
      <c r="B215" s="274"/>
      <c r="C215" s="403" t="s">
        <v>67</v>
      </c>
      <c r="D215" s="404"/>
      <c r="E215" s="404"/>
      <c r="F215" s="404"/>
      <c r="G215" s="404"/>
      <c r="H215" s="404"/>
      <c r="I215" s="404"/>
      <c r="J215" s="405"/>
      <c r="K215" s="277">
        <f>SUM(K207:K214)</f>
        <v>100</v>
      </c>
      <c r="L215" s="275"/>
      <c r="M215" s="277">
        <f>SUM(M207:M214)</f>
        <v>71</v>
      </c>
      <c r="N215" s="278"/>
      <c r="O215" s="412"/>
      <c r="P215" s="413"/>
      <c r="Q215" s="414"/>
      <c r="R215" s="279"/>
    </row>
    <row r="216" spans="2:18" ht="15" customHeight="1" thickTop="1">
      <c r="B216" s="280" t="s">
        <v>22</v>
      </c>
      <c r="C216" s="281"/>
      <c r="D216" s="281"/>
      <c r="E216" s="282"/>
      <c r="F216" s="282"/>
      <c r="G216" s="281"/>
      <c r="H216" s="281"/>
      <c r="I216" s="281"/>
      <c r="J216" s="283"/>
      <c r="K216" s="284"/>
      <c r="L216" s="285"/>
      <c r="M216" s="285"/>
      <c r="N216" s="286"/>
      <c r="O216" s="406">
        <f>'MARKAH UTAMA'!R18</f>
        <v>18</v>
      </c>
      <c r="P216" s="407"/>
      <c r="Q216" s="408"/>
      <c r="R216" s="279"/>
    </row>
    <row r="217" spans="2:18" ht="15" customHeight="1">
      <c r="B217" s="287" t="str">
        <f>'MARKAH UTAMA'!N$13</f>
        <v>Aktiviti</v>
      </c>
      <c r="C217" s="288"/>
      <c r="D217" s="261"/>
      <c r="E217" s="289"/>
      <c r="F217" s="289"/>
      <c r="G217" s="261"/>
      <c r="H217" s="261"/>
      <c r="I217" s="261"/>
      <c r="J217" s="261"/>
      <c r="K217" s="263">
        <f>'MARKAH UTAMA'!N$12</f>
        <v>20</v>
      </c>
      <c r="L217" s="264"/>
      <c r="M217" s="263">
        <f>'MARKAH UTAMA'!N18</f>
        <v>16</v>
      </c>
      <c r="N217" s="264"/>
      <c r="O217" s="409"/>
      <c r="P217" s="410"/>
      <c r="Q217" s="411"/>
      <c r="R217" s="279"/>
    </row>
    <row r="218" spans="2:18" ht="15" customHeight="1">
      <c r="B218" s="290" t="str">
        <f>'MARKAH UTAMA'!O$13</f>
        <v>Congak &amp; Sifir</v>
      </c>
      <c r="C218" s="249"/>
      <c r="D218" s="249"/>
      <c r="E218" s="291"/>
      <c r="F218" s="291"/>
      <c r="G218" s="249"/>
      <c r="H218" s="249"/>
      <c r="I218" s="249"/>
      <c r="J218" s="249"/>
      <c r="K218" s="263">
        <f>'MARKAH UTAMA'!O$12</f>
        <v>30</v>
      </c>
      <c r="L218" s="264"/>
      <c r="M218" s="263">
        <f>'MARKAH UTAMA'!O18</f>
        <v>13</v>
      </c>
      <c r="N218" s="264"/>
      <c r="O218" s="409"/>
      <c r="P218" s="410"/>
      <c r="Q218" s="411"/>
      <c r="R218" s="279"/>
    </row>
    <row r="219" spans="2:18" ht="15" customHeight="1" thickBot="1">
      <c r="B219" s="292" t="str">
        <f>'MARKAH UTAMA'!P$13</f>
        <v>Matematik</v>
      </c>
      <c r="C219" s="254"/>
      <c r="D219" s="254"/>
      <c r="E219" s="293"/>
      <c r="F219" s="293"/>
      <c r="G219" s="293"/>
      <c r="H219" s="293"/>
      <c r="I219" s="293"/>
      <c r="J219" s="293"/>
      <c r="K219" s="294">
        <f>'MARKAH UTAMA'!P$12</f>
        <v>50</v>
      </c>
      <c r="L219" s="295"/>
      <c r="M219" s="294">
        <f>'MARKAH UTAMA'!P18</f>
        <v>23</v>
      </c>
      <c r="N219" s="296"/>
      <c r="O219" s="409"/>
      <c r="P219" s="410"/>
      <c r="Q219" s="411"/>
      <c r="R219" s="279"/>
    </row>
    <row r="220" spans="2:18" ht="15" customHeight="1" thickBot="1">
      <c r="B220" s="274"/>
      <c r="C220" s="403" t="s">
        <v>67</v>
      </c>
      <c r="D220" s="404"/>
      <c r="E220" s="404"/>
      <c r="F220" s="404"/>
      <c r="G220" s="404"/>
      <c r="H220" s="404"/>
      <c r="I220" s="404"/>
      <c r="J220" s="405"/>
      <c r="K220" s="297">
        <f>SUM(K217:K219)</f>
        <v>100</v>
      </c>
      <c r="L220" s="275"/>
      <c r="M220" s="277">
        <f>SUM(M217:M219)</f>
        <v>52</v>
      </c>
      <c r="N220" s="298"/>
      <c r="O220" s="412"/>
      <c r="P220" s="413"/>
      <c r="Q220" s="414"/>
      <c r="R220" s="279"/>
    </row>
    <row r="221" spans="2:18" ht="15" customHeight="1" thickTop="1">
      <c r="B221" s="280" t="s">
        <v>21</v>
      </c>
      <c r="C221" s="281"/>
      <c r="D221" s="281"/>
      <c r="E221" s="282"/>
      <c r="F221" s="282"/>
      <c r="G221" s="281"/>
      <c r="H221" s="281"/>
      <c r="I221" s="281"/>
      <c r="J221" s="283"/>
      <c r="K221" s="284"/>
      <c r="L221" s="285"/>
      <c r="M221" s="285"/>
      <c r="N221" s="286"/>
      <c r="O221" s="406">
        <f>'MARKAH UTAMA'!Z18</f>
        <v>18</v>
      </c>
      <c r="P221" s="407"/>
      <c r="Q221" s="408"/>
      <c r="R221" s="266"/>
    </row>
    <row r="222" spans="2:18" ht="15" customHeight="1">
      <c r="B222" s="287" t="str">
        <f>'MARKAH UTAMA'!S$13</f>
        <v>Composition</v>
      </c>
      <c r="C222" s="261"/>
      <c r="D222" s="261"/>
      <c r="E222" s="299"/>
      <c r="F222" s="299"/>
      <c r="G222" s="261"/>
      <c r="H222" s="261"/>
      <c r="I222" s="261"/>
      <c r="J222" s="262"/>
      <c r="K222" s="300">
        <f>'MARKAH UTAMA'!S$12</f>
        <v>20</v>
      </c>
      <c r="L222" s="301"/>
      <c r="M222" s="300">
        <f>'MARKAH UTAMA'!S18</f>
        <v>7</v>
      </c>
      <c r="N222" s="301"/>
      <c r="O222" s="409"/>
      <c r="P222" s="410"/>
      <c r="Q222" s="411"/>
      <c r="R222" s="266"/>
    </row>
    <row r="223" spans="2:18" ht="15" customHeight="1">
      <c r="B223" s="302" t="str">
        <f>'MARKAH UTAMA'!T$13</f>
        <v>Grammar</v>
      </c>
      <c r="C223" s="303"/>
      <c r="D223" s="249"/>
      <c r="E223" s="291"/>
      <c r="F223" s="291"/>
      <c r="G223" s="291"/>
      <c r="H223" s="291"/>
      <c r="I223" s="291"/>
      <c r="J223" s="265"/>
      <c r="K223" s="263">
        <v>20</v>
      </c>
      <c r="L223" s="264"/>
      <c r="M223" s="263">
        <f>'MARKAH UTAMA'!T18</f>
        <v>7</v>
      </c>
      <c r="N223" s="264"/>
      <c r="O223" s="409"/>
      <c r="P223" s="410"/>
      <c r="Q223" s="411"/>
      <c r="R223" s="266"/>
    </row>
    <row r="224" spans="2:18" ht="15" customHeight="1">
      <c r="B224" s="302" t="str">
        <f>'MARKAH UTAMA'!U$13</f>
        <v>Comprehension</v>
      </c>
      <c r="C224" s="303"/>
      <c r="D224" s="249"/>
      <c r="E224" s="291"/>
      <c r="F224" s="291"/>
      <c r="G224" s="249"/>
      <c r="H224" s="249"/>
      <c r="I224" s="249"/>
      <c r="J224" s="265"/>
      <c r="K224" s="263">
        <f>'MARKAH UTAMA'!U$12</f>
        <v>10</v>
      </c>
      <c r="L224" s="264"/>
      <c r="M224" s="263">
        <f>'MARKAH UTAMA'!U18</f>
        <v>1</v>
      </c>
      <c r="N224" s="264"/>
      <c r="O224" s="409"/>
      <c r="P224" s="410"/>
      <c r="Q224" s="411"/>
      <c r="R224" s="266"/>
    </row>
    <row r="225" spans="2:18" ht="15" customHeight="1">
      <c r="B225" s="302" t="str">
        <f>'MARKAH UTAMA'!V$13</f>
        <v>Vocabulary</v>
      </c>
      <c r="C225" s="249"/>
      <c r="D225" s="249"/>
      <c r="E225" s="291"/>
      <c r="F225" s="291"/>
      <c r="G225" s="249"/>
      <c r="H225" s="249"/>
      <c r="I225" s="249"/>
      <c r="J225" s="265"/>
      <c r="K225" s="263">
        <f>'MARKAH UTAMA'!V$12</f>
        <v>10</v>
      </c>
      <c r="L225" s="264"/>
      <c r="M225" s="263">
        <f>'MARKAH UTAMA'!V18</f>
        <v>7</v>
      </c>
      <c r="N225" s="264"/>
      <c r="O225" s="409"/>
      <c r="P225" s="410"/>
      <c r="Q225" s="411"/>
      <c r="R225" s="266"/>
    </row>
    <row r="226" spans="2:18" ht="15" customHeight="1">
      <c r="B226" s="302" t="str">
        <f>'MARKAH UTAMA'!W$13</f>
        <v>Spelling</v>
      </c>
      <c r="C226" s="249"/>
      <c r="D226" s="249"/>
      <c r="E226" s="291"/>
      <c r="F226" s="291"/>
      <c r="G226" s="249"/>
      <c r="H226" s="249"/>
      <c r="I226" s="249"/>
      <c r="J226" s="265"/>
      <c r="K226" s="263">
        <f>'MARKAH UTAMA'!W$12</f>
        <v>10</v>
      </c>
      <c r="L226" s="264"/>
      <c r="M226" s="263">
        <f>'MARKAH UTAMA'!W18</f>
        <v>3</v>
      </c>
      <c r="N226" s="264"/>
      <c r="O226" s="409"/>
      <c r="P226" s="410"/>
      <c r="Q226" s="411"/>
      <c r="R226" s="266"/>
    </row>
    <row r="227" spans="2:18" ht="15" customHeight="1" thickBot="1">
      <c r="B227" s="292" t="str">
        <f>'MARKAH UTAMA'!X$13</f>
        <v>Reading &amp; Oral</v>
      </c>
      <c r="C227" s="254"/>
      <c r="D227" s="254"/>
      <c r="E227" s="304"/>
      <c r="F227" s="304"/>
      <c r="G227" s="254"/>
      <c r="H227" s="254"/>
      <c r="I227" s="254"/>
      <c r="J227" s="270"/>
      <c r="K227" s="294">
        <f>'MARKAH UTAMA'!X$12</f>
        <v>30</v>
      </c>
      <c r="L227" s="296"/>
      <c r="M227" s="294">
        <f>'MARKAH UTAMA'!X18</f>
        <v>16</v>
      </c>
      <c r="N227" s="296"/>
      <c r="O227" s="409"/>
      <c r="P227" s="410"/>
      <c r="Q227" s="411"/>
      <c r="R227" s="266"/>
    </row>
    <row r="228" spans="2:18" ht="15" customHeight="1" thickBot="1">
      <c r="B228" s="274"/>
      <c r="C228" s="403" t="s">
        <v>67</v>
      </c>
      <c r="D228" s="404"/>
      <c r="E228" s="404"/>
      <c r="F228" s="404"/>
      <c r="G228" s="404"/>
      <c r="H228" s="404"/>
      <c r="I228" s="404"/>
      <c r="J228" s="405"/>
      <c r="K228" s="275">
        <f>SUM(K222:K227)</f>
        <v>100</v>
      </c>
      <c r="L228" s="275"/>
      <c r="M228" s="297">
        <f>SUM(M222:M227)</f>
        <v>41</v>
      </c>
      <c r="N228" s="305"/>
      <c r="O228" s="412"/>
      <c r="P228" s="413"/>
      <c r="Q228" s="414"/>
      <c r="R228" s="279"/>
    </row>
    <row r="229" spans="2:18" ht="15" customHeight="1" thickTop="1">
      <c r="B229" s="306" t="str">
        <f>'MARKAH UTAMA'!AA$13</f>
        <v>PELAJARAN AM</v>
      </c>
      <c r="C229" s="307"/>
      <c r="D229" s="308"/>
      <c r="E229" s="308"/>
      <c r="F229" s="308"/>
      <c r="G229" s="261"/>
      <c r="H229" s="261"/>
      <c r="I229" s="261"/>
      <c r="J229" s="261"/>
      <c r="K229" s="300">
        <f>'MARKAH UTAMA'!AA$11</f>
        <v>100</v>
      </c>
      <c r="L229" s="261"/>
      <c r="M229" s="300">
        <f>'MARKAH UTAMA'!AA18</f>
        <v>75</v>
      </c>
      <c r="N229" s="301"/>
      <c r="O229" s="400">
        <f>'MARKAH UTAMA'!AB18</f>
        <v>17</v>
      </c>
      <c r="P229" s="401"/>
      <c r="Q229" s="402"/>
      <c r="R229" s="279"/>
    </row>
    <row r="230" spans="2:18" ht="15" customHeight="1">
      <c r="B230" s="309" t="str">
        <f>'MARKAH UTAMA'!AC$13</f>
        <v>S I V I K</v>
      </c>
      <c r="C230" s="310"/>
      <c r="D230" s="311"/>
      <c r="E230" s="311"/>
      <c r="F230" s="311"/>
      <c r="G230" s="249"/>
      <c r="H230" s="249"/>
      <c r="I230" s="249"/>
      <c r="J230" s="249"/>
      <c r="K230" s="263">
        <f>'MARKAH UTAMA'!AC$11</f>
        <v>50</v>
      </c>
      <c r="L230" s="249"/>
      <c r="M230" s="263">
        <f>'MARKAH UTAMA'!AC18</f>
        <v>35</v>
      </c>
      <c r="N230" s="264"/>
      <c r="O230" s="382">
        <f>'MARKAH UTAMA'!AD18</f>
        <v>18</v>
      </c>
      <c r="P230" s="383"/>
      <c r="Q230" s="384"/>
      <c r="R230" s="279"/>
    </row>
    <row r="231" spans="2:18" ht="15" customHeight="1">
      <c r="B231" s="309" t="str">
        <f>'MARKAH UTAMA'!AE$13</f>
        <v>L U K I S A N</v>
      </c>
      <c r="C231" s="310"/>
      <c r="D231" s="310"/>
      <c r="E231" s="310"/>
      <c r="F231" s="310"/>
      <c r="G231" s="249"/>
      <c r="H231" s="249"/>
      <c r="I231" s="249"/>
      <c r="J231" s="249"/>
      <c r="K231" s="263">
        <f>'MARKAH UTAMA'!AE$11</f>
        <v>50</v>
      </c>
      <c r="L231" s="249"/>
      <c r="M231" s="263">
        <f>'MARKAH UTAMA'!AE18</f>
        <v>37</v>
      </c>
      <c r="N231" s="264"/>
      <c r="O231" s="382">
        <f>'MARKAH UTAMA'!AF18</f>
        <v>17</v>
      </c>
      <c r="P231" s="383"/>
      <c r="Q231" s="384"/>
      <c r="R231" s="279"/>
    </row>
    <row r="232" spans="2:18" ht="15" customHeight="1">
      <c r="B232" s="309" t="str">
        <f>'MARKAH UTAMA'!AG$13</f>
        <v>PELAJARAN  UGAMA ISLAM</v>
      </c>
      <c r="C232" s="310"/>
      <c r="D232" s="310"/>
      <c r="E232" s="310"/>
      <c r="F232" s="310"/>
      <c r="G232" s="249"/>
      <c r="H232" s="249"/>
      <c r="I232" s="249"/>
      <c r="J232" s="249"/>
      <c r="K232" s="263">
        <f>'MARKAH UTAMA'!AG$11</f>
        <v>100</v>
      </c>
      <c r="L232" s="249"/>
      <c r="M232" s="263">
        <f>'MARKAH UTAMA'!AG18</f>
        <v>70</v>
      </c>
      <c r="N232" s="264"/>
      <c r="O232" s="382">
        <f>'MARKAH UTAMA'!AH18</f>
        <v>18</v>
      </c>
      <c r="P232" s="383"/>
      <c r="Q232" s="384"/>
      <c r="R232" s="279"/>
    </row>
    <row r="233" spans="2:18" ht="15" customHeight="1" thickBot="1">
      <c r="B233" s="312" t="str">
        <f>'MARKAH UTAMA'!AI$13</f>
        <v>PENDIDIKAN JASMANI</v>
      </c>
      <c r="C233" s="313"/>
      <c r="D233" s="314"/>
      <c r="E233" s="314"/>
      <c r="F233" s="314"/>
      <c r="G233" s="254"/>
      <c r="H233" s="254"/>
      <c r="I233" s="254"/>
      <c r="J233" s="254"/>
      <c r="K233" s="294">
        <f>'MARKAH UTAMA'!AI$11</f>
        <v>50</v>
      </c>
      <c r="L233" s="254"/>
      <c r="M233" s="294">
        <f>'MARKAH UTAMA'!AI18</f>
        <v>36</v>
      </c>
      <c r="N233" s="296"/>
      <c r="O233" s="394">
        <f>'MARKAH UTAMA'!AJ18</f>
        <v>11</v>
      </c>
      <c r="P233" s="395"/>
      <c r="Q233" s="396"/>
      <c r="R233" s="279"/>
    </row>
    <row r="234" spans="2:17" ht="15" customHeight="1" thickBot="1">
      <c r="B234" s="315"/>
      <c r="C234" s="316"/>
      <c r="D234" s="387" t="s">
        <v>65</v>
      </c>
      <c r="E234" s="387"/>
      <c r="F234" s="387"/>
      <c r="G234" s="387"/>
      <c r="H234" s="387"/>
      <c r="I234" s="387"/>
      <c r="J234" s="388"/>
      <c r="K234" s="277">
        <f>K215+K220+K228+K229+K230+K231+K232+K233</f>
        <v>650</v>
      </c>
      <c r="L234" s="276"/>
      <c r="M234" s="277">
        <f>M215+M220+M228+M229+M230+M231+M232+M233</f>
        <v>417</v>
      </c>
      <c r="N234" s="298"/>
      <c r="O234" s="397">
        <f>'MARKAH UTAMA'!AM18</f>
        <v>18</v>
      </c>
      <c r="P234" s="398"/>
      <c r="Q234" s="399"/>
    </row>
    <row r="235" spans="2:17" ht="15" customHeight="1" thickBot="1" thickTop="1">
      <c r="B235" s="391" t="s">
        <v>66</v>
      </c>
      <c r="C235" s="392"/>
      <c r="D235" s="392"/>
      <c r="E235" s="392"/>
      <c r="F235" s="392"/>
      <c r="G235" s="392"/>
      <c r="H235" s="392"/>
      <c r="I235" s="392"/>
      <c r="J235" s="393"/>
      <c r="K235" s="379">
        <f>M234/K234</f>
        <v>0.6415384615384615</v>
      </c>
      <c r="L235" s="380"/>
      <c r="M235" s="380"/>
      <c r="N235" s="380"/>
      <c r="O235" s="380"/>
      <c r="P235" s="380"/>
      <c r="Q235" s="381"/>
    </row>
    <row r="236" spans="2:17" ht="15" customHeight="1">
      <c r="B236" s="317"/>
      <c r="C236" s="318"/>
      <c r="D236" s="319"/>
      <c r="E236" s="319"/>
      <c r="F236" s="318"/>
      <c r="G236" s="318"/>
      <c r="H236" s="318"/>
      <c r="I236" s="318"/>
      <c r="J236" s="318"/>
      <c r="K236" s="320"/>
      <c r="L236" s="320"/>
      <c r="M236" s="320"/>
      <c r="N236" s="320"/>
      <c r="O236" s="320"/>
      <c r="P236" s="320"/>
      <c r="Q236" s="320"/>
    </row>
    <row r="237" spans="2:19" ht="15" customHeight="1">
      <c r="B237" s="240" t="s">
        <v>60</v>
      </c>
      <c r="C237" s="321"/>
      <c r="D237" s="385">
        <f>'MARKAH UTAMA'!$AL$37</f>
        <v>0.7818315018315019</v>
      </c>
      <c r="E237" s="385"/>
      <c r="F237" s="385"/>
      <c r="G237" s="321" t="s">
        <v>32</v>
      </c>
      <c r="L237" s="322">
        <f>'MARKAH UTAMA'!AM18</f>
        <v>18</v>
      </c>
      <c r="M237" s="321" t="s">
        <v>31</v>
      </c>
      <c r="N237" s="321"/>
      <c r="O237" s="321"/>
      <c r="P237" s="335">
        <f>'MARKAH UTAMA'!$AW$9</f>
        <v>21</v>
      </c>
      <c r="Q237" s="245" t="s">
        <v>64</v>
      </c>
      <c r="S237" s="324"/>
    </row>
    <row r="238" spans="2:19" ht="15" customHeight="1">
      <c r="B238" s="325" t="s">
        <v>61</v>
      </c>
      <c r="C238" s="321"/>
      <c r="D238" s="325"/>
      <c r="E238" s="386">
        <f>'MARKAH UTAMA'!AV18</f>
        <v>103</v>
      </c>
      <c r="F238" s="386"/>
      <c r="G238" s="321" t="s">
        <v>45</v>
      </c>
      <c r="I238" s="240" t="s">
        <v>62</v>
      </c>
      <c r="J238" s="220">
        <v>103</v>
      </c>
      <c r="K238" s="325" t="s">
        <v>45</v>
      </c>
      <c r="M238" s="325" t="s">
        <v>33</v>
      </c>
      <c r="N238" s="241"/>
      <c r="O238" s="220">
        <f>'MARKAH UTAMA'!AX18</f>
        <v>0</v>
      </c>
      <c r="P238" s="325" t="s">
        <v>45</v>
      </c>
      <c r="Q238" s="242"/>
      <c r="S238" s="324"/>
    </row>
    <row r="239" spans="2:19" ht="15" customHeight="1">
      <c r="B239" s="321"/>
      <c r="C239" s="321"/>
      <c r="D239" s="324"/>
      <c r="E239" s="324"/>
      <c r="F239" s="324"/>
      <c r="G239" s="324"/>
      <c r="H239" s="324"/>
      <c r="I239" s="324"/>
      <c r="J239" s="324"/>
      <c r="K239" s="324"/>
      <c r="L239" s="324"/>
      <c r="M239" s="324"/>
      <c r="N239" s="324"/>
      <c r="O239" s="324"/>
      <c r="P239" s="324"/>
      <c r="Q239" s="242"/>
      <c r="S239" s="324"/>
    </row>
    <row r="240" spans="2:19" ht="15" customHeight="1">
      <c r="B240" s="326" t="s">
        <v>68</v>
      </c>
      <c r="C240" s="324"/>
      <c r="D240" s="324"/>
      <c r="E240" s="324"/>
      <c r="F240" s="324"/>
      <c r="G240" s="324"/>
      <c r="H240" s="324"/>
      <c r="I240" s="324"/>
      <c r="J240" s="324"/>
      <c r="K240" s="324"/>
      <c r="L240" s="324"/>
      <c r="M240" s="324"/>
      <c r="N240" s="324"/>
      <c r="O240" s="324"/>
      <c r="P240" s="324"/>
      <c r="Q240" s="242"/>
      <c r="S240" s="324"/>
    </row>
    <row r="241" spans="2:17" ht="15" customHeight="1">
      <c r="B241" s="327" t="s">
        <v>189</v>
      </c>
      <c r="C241" s="327"/>
      <c r="D241" s="327"/>
      <c r="E241" s="327"/>
      <c r="F241" s="327"/>
      <c r="G241" s="327"/>
      <c r="H241" s="327"/>
      <c r="I241" s="327"/>
      <c r="J241" s="327"/>
      <c r="K241" s="327"/>
      <c r="L241" s="327"/>
      <c r="M241" s="327"/>
      <c r="N241" s="327"/>
      <c r="O241" s="327"/>
      <c r="P241" s="327"/>
      <c r="Q241" s="328"/>
    </row>
    <row r="242" spans="2:17" ht="15" customHeight="1">
      <c r="B242" s="329" t="s">
        <v>190</v>
      </c>
      <c r="C242" s="329"/>
      <c r="D242" s="329"/>
      <c r="E242" s="329"/>
      <c r="F242" s="329"/>
      <c r="G242" s="329"/>
      <c r="H242" s="329"/>
      <c r="I242" s="329"/>
      <c r="J242" s="329"/>
      <c r="K242" s="329"/>
      <c r="L242" s="329"/>
      <c r="M242" s="329"/>
      <c r="N242" s="329"/>
      <c r="O242" s="329"/>
      <c r="P242" s="329"/>
      <c r="Q242" s="330"/>
    </row>
    <row r="243" spans="2:17" ht="15" customHeight="1">
      <c r="B243" s="329" t="s">
        <v>191</v>
      </c>
      <c r="C243" s="329"/>
      <c r="D243" s="329"/>
      <c r="E243" s="329"/>
      <c r="F243" s="329"/>
      <c r="G243" s="329"/>
      <c r="H243" s="329"/>
      <c r="I243" s="329"/>
      <c r="J243" s="329"/>
      <c r="K243" s="329"/>
      <c r="L243" s="329"/>
      <c r="M243" s="329"/>
      <c r="N243" s="329"/>
      <c r="O243" s="329"/>
      <c r="P243" s="329"/>
      <c r="Q243" s="330"/>
    </row>
    <row r="244" spans="2:17" ht="15" customHeight="1">
      <c r="B244" s="329" t="s">
        <v>192</v>
      </c>
      <c r="C244" s="329"/>
      <c r="D244" s="329"/>
      <c r="E244" s="329"/>
      <c r="F244" s="329"/>
      <c r="G244" s="329"/>
      <c r="H244" s="329"/>
      <c r="I244" s="329"/>
      <c r="J244" s="329"/>
      <c r="K244" s="329"/>
      <c r="L244" s="329"/>
      <c r="M244" s="329"/>
      <c r="N244" s="329"/>
      <c r="O244" s="329"/>
      <c r="P244" s="329"/>
      <c r="Q244" s="330"/>
    </row>
    <row r="245" spans="2:17" ht="15" customHeight="1">
      <c r="B245" s="329" t="s">
        <v>222</v>
      </c>
      <c r="C245" s="329"/>
      <c r="D245" s="329"/>
      <c r="E245" s="329"/>
      <c r="F245" s="329"/>
      <c r="G245" s="329"/>
      <c r="H245" s="329"/>
      <c r="I245" s="329"/>
      <c r="J245" s="329"/>
      <c r="K245" s="329"/>
      <c r="L245" s="329"/>
      <c r="M245" s="329"/>
      <c r="N245" s="329"/>
      <c r="O245" s="329"/>
      <c r="P245" s="329"/>
      <c r="Q245" s="330"/>
    </row>
    <row r="247" spans="2:4" ht="15" customHeight="1">
      <c r="B247" s="240" t="s">
        <v>24</v>
      </c>
      <c r="D247" s="240" t="str">
        <f>'MARKAH UTAMA'!C19</f>
        <v>MOHD. RIDZWAN BIN MOKSIN</v>
      </c>
    </row>
    <row r="249" spans="2:16" ht="15" customHeight="1">
      <c r="B249" s="240" t="str">
        <f>$B$4</f>
        <v>Sekolah Rendah Haji Tarif, Brunei I</v>
      </c>
      <c r="K249" s="240" t="s">
        <v>55</v>
      </c>
      <c r="M249" s="243"/>
      <c r="N249" s="243"/>
      <c r="O249" s="244">
        <f>'MARKAH UTAMA'!AR19</f>
        <v>1751</v>
      </c>
      <c r="P249" s="244"/>
    </row>
    <row r="250" spans="2:14" ht="15" customHeight="1">
      <c r="B250" s="245" t="str">
        <f>$B$5</f>
        <v>DARJAH : 3</v>
      </c>
      <c r="C250" s="245"/>
      <c r="K250" s="340" t="s">
        <v>171</v>
      </c>
      <c r="L250" s="340"/>
      <c r="M250" s="340"/>
      <c r="N250" s="340"/>
    </row>
    <row r="251" spans="2:16" ht="15" customHeight="1">
      <c r="B251" s="240" t="s">
        <v>23</v>
      </c>
      <c r="C251" s="246">
        <f>'MARKAH UTAMA'!AS19</f>
        <v>8</v>
      </c>
      <c r="D251" s="245" t="s">
        <v>41</v>
      </c>
      <c r="E251" s="245"/>
      <c r="F251" s="245"/>
      <c r="G251" s="240">
        <f>'MARKAH UTAMA'!AT19</f>
        <v>9</v>
      </c>
      <c r="H251" s="245" t="s">
        <v>40</v>
      </c>
      <c r="J251" s="243">
        <f>'MARKAH UTAMA'!AU19</f>
        <v>19</v>
      </c>
      <c r="K251" s="245" t="s">
        <v>63</v>
      </c>
      <c r="M251" s="247"/>
      <c r="P251" s="245"/>
    </row>
    <row r="252" spans="7:9" ht="15" customHeight="1" thickBot="1">
      <c r="G252" s="246"/>
      <c r="H252" s="246"/>
      <c r="I252" s="246"/>
    </row>
    <row r="253" spans="2:17" ht="15" customHeight="1">
      <c r="B253" s="389" t="s">
        <v>29</v>
      </c>
      <c r="C253" s="342"/>
      <c r="D253" s="342"/>
      <c r="E253" s="342"/>
      <c r="F253" s="342"/>
      <c r="G253" s="342"/>
      <c r="H253" s="342"/>
      <c r="I253" s="342"/>
      <c r="J253" s="390"/>
      <c r="K253" s="341" t="s">
        <v>172</v>
      </c>
      <c r="L253" s="342"/>
      <c r="M253" s="342"/>
      <c r="N253" s="342"/>
      <c r="O253" s="342"/>
      <c r="P253" s="342"/>
      <c r="Q253" s="374"/>
    </row>
    <row r="254" spans="2:18" ht="15" customHeight="1">
      <c r="B254" s="248"/>
      <c r="C254" s="249"/>
      <c r="D254" s="250"/>
      <c r="E254" s="250"/>
      <c r="F254" s="250"/>
      <c r="G254" s="250"/>
      <c r="H254" s="250"/>
      <c r="I254" s="250"/>
      <c r="J254" s="251"/>
      <c r="K254" s="375" t="s">
        <v>58</v>
      </c>
      <c r="L254" s="376"/>
      <c r="M254" s="375" t="s">
        <v>59</v>
      </c>
      <c r="N254" s="376"/>
      <c r="O254" s="375" t="s">
        <v>54</v>
      </c>
      <c r="P254" s="377"/>
      <c r="Q254" s="378"/>
      <c r="R254" s="252"/>
    </row>
    <row r="255" spans="2:18" ht="15" customHeight="1">
      <c r="B255" s="253" t="s">
        <v>10</v>
      </c>
      <c r="C255" s="254"/>
      <c r="D255" s="255"/>
      <c r="E255" s="255"/>
      <c r="F255" s="255"/>
      <c r="G255" s="255"/>
      <c r="H255" s="255"/>
      <c r="I255" s="255"/>
      <c r="J255" s="256"/>
      <c r="K255" s="257"/>
      <c r="L255" s="258"/>
      <c r="M255" s="259"/>
      <c r="N255" s="258"/>
      <c r="O255" s="415">
        <f>'MARKAH UTAMA'!M19</f>
        <v>10</v>
      </c>
      <c r="P255" s="416"/>
      <c r="Q255" s="417"/>
      <c r="R255" s="252"/>
    </row>
    <row r="256" spans="2:18" ht="15" customHeight="1">
      <c r="B256" s="260" t="str">
        <f>'MARKAH UTAMA'!D$13</f>
        <v>Karangan</v>
      </c>
      <c r="C256" s="261"/>
      <c r="D256" s="261"/>
      <c r="E256" s="261"/>
      <c r="F256" s="261"/>
      <c r="G256" s="261"/>
      <c r="H256" s="261"/>
      <c r="I256" s="261"/>
      <c r="J256" s="262"/>
      <c r="K256" s="263">
        <f>'MARKAH UTAMA'!D$12</f>
        <v>20</v>
      </c>
      <c r="L256" s="264"/>
      <c r="M256" s="263">
        <f>'MARKAH UTAMA'!D19</f>
        <v>18</v>
      </c>
      <c r="N256" s="265"/>
      <c r="O256" s="409"/>
      <c r="P256" s="410"/>
      <c r="Q256" s="411"/>
      <c r="R256" s="266"/>
    </row>
    <row r="257" spans="2:18" ht="15" customHeight="1">
      <c r="B257" s="267" t="str">
        <f>'MARKAH UTAMA'!E$13</f>
        <v>Pemahaman</v>
      </c>
      <c r="C257" s="249"/>
      <c r="D257" s="249"/>
      <c r="E257" s="249"/>
      <c r="F257" s="249"/>
      <c r="G257" s="249"/>
      <c r="H257" s="249"/>
      <c r="I257" s="249"/>
      <c r="J257" s="265"/>
      <c r="K257" s="263">
        <f>'MARKAH UTAMA'!E$12</f>
        <v>10</v>
      </c>
      <c r="L257" s="264"/>
      <c r="M257" s="263">
        <f>'MARKAH UTAMA'!E19</f>
        <v>10</v>
      </c>
      <c r="N257" s="265"/>
      <c r="O257" s="409"/>
      <c r="P257" s="410"/>
      <c r="Q257" s="411"/>
      <c r="R257" s="266"/>
    </row>
    <row r="258" spans="2:18" ht="15" customHeight="1">
      <c r="B258" s="267" t="str">
        <f>'MARKAH UTAMA'!F$13</f>
        <v>Tatabahasa</v>
      </c>
      <c r="C258" s="249"/>
      <c r="D258" s="249"/>
      <c r="E258" s="249"/>
      <c r="F258" s="249"/>
      <c r="G258" s="249"/>
      <c r="H258" s="249"/>
      <c r="I258" s="249"/>
      <c r="J258" s="265"/>
      <c r="K258" s="263">
        <f>'MARKAH UTAMA'!F$12</f>
        <v>20</v>
      </c>
      <c r="L258" s="264"/>
      <c r="M258" s="263">
        <f>'MARKAH UTAMA'!F19</f>
        <v>20</v>
      </c>
      <c r="N258" s="265"/>
      <c r="O258" s="409"/>
      <c r="P258" s="410"/>
      <c r="Q258" s="411"/>
      <c r="R258" s="266"/>
    </row>
    <row r="259" spans="2:18" ht="15" customHeight="1">
      <c r="B259" s="267" t="str">
        <f>'MARKAH UTAMA'!G$13</f>
        <v>Tulisan Rumi</v>
      </c>
      <c r="C259" s="249"/>
      <c r="D259" s="249"/>
      <c r="E259" s="249"/>
      <c r="F259" s="249"/>
      <c r="G259" s="249"/>
      <c r="H259" s="249"/>
      <c r="I259" s="249"/>
      <c r="J259" s="265"/>
      <c r="K259" s="263">
        <f>'MARKAH UTAMA'!G$12</f>
        <v>5</v>
      </c>
      <c r="L259" s="264"/>
      <c r="M259" s="263">
        <f>'MARKAH UTAMA'!G19</f>
        <v>4</v>
      </c>
      <c r="N259" s="265"/>
      <c r="O259" s="409"/>
      <c r="P259" s="410"/>
      <c r="Q259" s="411"/>
      <c r="R259" s="266"/>
    </row>
    <row r="260" spans="2:18" ht="15" customHeight="1">
      <c r="B260" s="267" t="str">
        <f>'MARKAH UTAMA'!H$13</f>
        <v>Tulisan Jawi</v>
      </c>
      <c r="C260" s="249"/>
      <c r="D260" s="249"/>
      <c r="E260" s="249"/>
      <c r="F260" s="249"/>
      <c r="G260" s="249"/>
      <c r="H260" s="249"/>
      <c r="I260" s="249"/>
      <c r="J260" s="265"/>
      <c r="K260" s="263">
        <f>'MARKAH UTAMA'!H$12</f>
        <v>5</v>
      </c>
      <c r="L260" s="264"/>
      <c r="M260" s="263">
        <f>'MARKAH UTAMA'!H19</f>
        <v>4</v>
      </c>
      <c r="N260" s="265"/>
      <c r="O260" s="409"/>
      <c r="P260" s="410"/>
      <c r="Q260" s="411"/>
      <c r="R260" s="266"/>
    </row>
    <row r="261" spans="2:18" ht="15" customHeight="1">
      <c r="B261" s="267" t="str">
        <f>'MARKAH UTAMA'!I$13</f>
        <v>Ejaan  &amp; Rencana Rumi</v>
      </c>
      <c r="C261" s="249"/>
      <c r="D261" s="249"/>
      <c r="E261" s="249"/>
      <c r="F261" s="249"/>
      <c r="G261" s="249"/>
      <c r="H261" s="249"/>
      <c r="I261" s="249"/>
      <c r="J261" s="265"/>
      <c r="K261" s="263">
        <f>'MARKAH UTAMA'!I$12</f>
        <v>5</v>
      </c>
      <c r="L261" s="264"/>
      <c r="M261" s="263">
        <f>'MARKAH UTAMA'!I19</f>
        <v>4</v>
      </c>
      <c r="N261" s="265"/>
      <c r="O261" s="409"/>
      <c r="P261" s="410"/>
      <c r="Q261" s="411"/>
      <c r="R261" s="266"/>
    </row>
    <row r="262" spans="2:18" ht="15" customHeight="1">
      <c r="B262" s="268" t="str">
        <f>'MARKAH UTAMA'!J$13</f>
        <v>Ejaan &amp; Rencana Jawi</v>
      </c>
      <c r="C262" s="249"/>
      <c r="D262" s="249"/>
      <c r="E262" s="249"/>
      <c r="F262" s="249"/>
      <c r="G262" s="249"/>
      <c r="H262" s="249"/>
      <c r="I262" s="249"/>
      <c r="J262" s="265"/>
      <c r="K262" s="263">
        <f>'MARKAH UTAMA'!J$12</f>
        <v>5</v>
      </c>
      <c r="L262" s="264"/>
      <c r="M262" s="263">
        <f>'MARKAH UTAMA'!J19</f>
        <v>1</v>
      </c>
      <c r="N262" s="265"/>
      <c r="O262" s="409"/>
      <c r="P262" s="410"/>
      <c r="Q262" s="411"/>
      <c r="R262" s="266"/>
    </row>
    <row r="263" spans="2:18" ht="15" customHeight="1" thickBot="1">
      <c r="B263" s="269" t="str">
        <f>'MARKAH UTAMA'!K$13</f>
        <v>Bacaan dan Lisan</v>
      </c>
      <c r="C263" s="254"/>
      <c r="D263" s="254"/>
      <c r="E263" s="254"/>
      <c r="F263" s="254"/>
      <c r="G263" s="254"/>
      <c r="H263" s="254"/>
      <c r="I263" s="254"/>
      <c r="J263" s="270"/>
      <c r="K263" s="271">
        <f>'MARKAH UTAMA'!K$12</f>
        <v>30</v>
      </c>
      <c r="L263" s="272"/>
      <c r="M263" s="271">
        <f>'MARKAH UTAMA'!K19</f>
        <v>25</v>
      </c>
      <c r="N263" s="273"/>
      <c r="O263" s="409"/>
      <c r="P263" s="410"/>
      <c r="Q263" s="411"/>
      <c r="R263" s="266"/>
    </row>
    <row r="264" spans="2:18" ht="15" customHeight="1" thickBot="1">
      <c r="B264" s="274"/>
      <c r="C264" s="403" t="s">
        <v>67</v>
      </c>
      <c r="D264" s="404"/>
      <c r="E264" s="404"/>
      <c r="F264" s="404"/>
      <c r="G264" s="404"/>
      <c r="H264" s="404"/>
      <c r="I264" s="404"/>
      <c r="J264" s="405"/>
      <c r="K264" s="277">
        <f>SUM(K256:K263)</f>
        <v>100</v>
      </c>
      <c r="L264" s="275"/>
      <c r="M264" s="277">
        <f>SUM(M256:M263)</f>
        <v>86</v>
      </c>
      <c r="N264" s="278"/>
      <c r="O264" s="412"/>
      <c r="P264" s="413"/>
      <c r="Q264" s="414"/>
      <c r="R264" s="279"/>
    </row>
    <row r="265" spans="2:18" ht="15" customHeight="1" thickTop="1">
      <c r="B265" s="280" t="s">
        <v>22</v>
      </c>
      <c r="C265" s="281"/>
      <c r="D265" s="281"/>
      <c r="E265" s="282"/>
      <c r="F265" s="282"/>
      <c r="G265" s="281"/>
      <c r="H265" s="281"/>
      <c r="I265" s="281"/>
      <c r="J265" s="283"/>
      <c r="K265" s="284"/>
      <c r="L265" s="285"/>
      <c r="M265" s="285"/>
      <c r="N265" s="286"/>
      <c r="O265" s="406">
        <f>'MARKAH UTAMA'!R19</f>
        <v>5</v>
      </c>
      <c r="P265" s="407"/>
      <c r="Q265" s="408"/>
      <c r="R265" s="279"/>
    </row>
    <row r="266" spans="2:18" ht="15" customHeight="1">
      <c r="B266" s="287" t="str">
        <f>'MARKAH UTAMA'!N$13</f>
        <v>Aktiviti</v>
      </c>
      <c r="C266" s="288"/>
      <c r="D266" s="261"/>
      <c r="E266" s="289"/>
      <c r="F266" s="289"/>
      <c r="G266" s="261"/>
      <c r="H266" s="261"/>
      <c r="I266" s="261"/>
      <c r="J266" s="261"/>
      <c r="K266" s="263">
        <f>'MARKAH UTAMA'!N$12</f>
        <v>20</v>
      </c>
      <c r="L266" s="264"/>
      <c r="M266" s="263">
        <f>'MARKAH UTAMA'!N19</f>
        <v>14</v>
      </c>
      <c r="N266" s="264"/>
      <c r="O266" s="409"/>
      <c r="P266" s="410"/>
      <c r="Q266" s="411"/>
      <c r="R266" s="279"/>
    </row>
    <row r="267" spans="2:18" ht="15" customHeight="1">
      <c r="B267" s="290" t="str">
        <f>'MARKAH UTAMA'!O$13</f>
        <v>Congak &amp; Sifir</v>
      </c>
      <c r="C267" s="249"/>
      <c r="D267" s="249"/>
      <c r="E267" s="291"/>
      <c r="F267" s="291"/>
      <c r="G267" s="249"/>
      <c r="H267" s="249"/>
      <c r="I267" s="249"/>
      <c r="J267" s="249"/>
      <c r="K267" s="263">
        <f>'MARKAH UTAMA'!O$12</f>
        <v>30</v>
      </c>
      <c r="L267" s="264"/>
      <c r="M267" s="263">
        <f>'MARKAH UTAMA'!O19</f>
        <v>27</v>
      </c>
      <c r="N267" s="264"/>
      <c r="O267" s="409"/>
      <c r="P267" s="410"/>
      <c r="Q267" s="411"/>
      <c r="R267" s="279"/>
    </row>
    <row r="268" spans="2:18" ht="15" customHeight="1" thickBot="1">
      <c r="B268" s="292" t="str">
        <f>'MARKAH UTAMA'!P$13</f>
        <v>Matematik</v>
      </c>
      <c r="C268" s="254"/>
      <c r="D268" s="254"/>
      <c r="E268" s="293"/>
      <c r="F268" s="293"/>
      <c r="G268" s="293"/>
      <c r="H268" s="293"/>
      <c r="I268" s="293"/>
      <c r="J268" s="293"/>
      <c r="K268" s="294">
        <f>'MARKAH UTAMA'!P$12</f>
        <v>50</v>
      </c>
      <c r="L268" s="295"/>
      <c r="M268" s="294">
        <f>'MARKAH UTAMA'!P19</f>
        <v>48</v>
      </c>
      <c r="N268" s="296"/>
      <c r="O268" s="409"/>
      <c r="P268" s="410"/>
      <c r="Q268" s="411"/>
      <c r="R268" s="279"/>
    </row>
    <row r="269" spans="2:18" ht="15" customHeight="1" thickBot="1">
      <c r="B269" s="274"/>
      <c r="C269" s="403" t="s">
        <v>67</v>
      </c>
      <c r="D269" s="404"/>
      <c r="E269" s="404"/>
      <c r="F269" s="404"/>
      <c r="G269" s="404"/>
      <c r="H269" s="404"/>
      <c r="I269" s="404"/>
      <c r="J269" s="405"/>
      <c r="K269" s="297">
        <f>SUM(K266:K268)</f>
        <v>100</v>
      </c>
      <c r="L269" s="275"/>
      <c r="M269" s="277">
        <f>SUM(M266:M268)</f>
        <v>89</v>
      </c>
      <c r="N269" s="298"/>
      <c r="O269" s="412"/>
      <c r="P269" s="413"/>
      <c r="Q269" s="414"/>
      <c r="R269" s="279"/>
    </row>
    <row r="270" spans="2:18" ht="15" customHeight="1" thickTop="1">
      <c r="B270" s="280" t="s">
        <v>21</v>
      </c>
      <c r="C270" s="281"/>
      <c r="D270" s="281"/>
      <c r="E270" s="282"/>
      <c r="F270" s="282"/>
      <c r="G270" s="281"/>
      <c r="H270" s="281"/>
      <c r="I270" s="281"/>
      <c r="J270" s="283"/>
      <c r="K270" s="284"/>
      <c r="L270" s="285"/>
      <c r="M270" s="285"/>
      <c r="N270" s="286"/>
      <c r="O270" s="406">
        <f>'MARKAH UTAMA'!Z19</f>
        <v>3</v>
      </c>
      <c r="P270" s="407"/>
      <c r="Q270" s="408"/>
      <c r="R270" s="266"/>
    </row>
    <row r="271" spans="2:18" ht="15" customHeight="1">
      <c r="B271" s="287" t="str">
        <f>'MARKAH UTAMA'!S$13</f>
        <v>Composition</v>
      </c>
      <c r="C271" s="261"/>
      <c r="D271" s="261"/>
      <c r="E271" s="299"/>
      <c r="F271" s="299"/>
      <c r="G271" s="261"/>
      <c r="H271" s="261"/>
      <c r="I271" s="261"/>
      <c r="J271" s="262"/>
      <c r="K271" s="300">
        <f>'MARKAH UTAMA'!S$12</f>
        <v>20</v>
      </c>
      <c r="L271" s="301"/>
      <c r="M271" s="300">
        <f>'MARKAH UTAMA'!S19</f>
        <v>19</v>
      </c>
      <c r="N271" s="301"/>
      <c r="O271" s="409"/>
      <c r="P271" s="410"/>
      <c r="Q271" s="411"/>
      <c r="R271" s="266"/>
    </row>
    <row r="272" spans="2:18" ht="15" customHeight="1">
      <c r="B272" s="302" t="str">
        <f>'MARKAH UTAMA'!T$13</f>
        <v>Grammar</v>
      </c>
      <c r="C272" s="303"/>
      <c r="D272" s="249"/>
      <c r="E272" s="291"/>
      <c r="F272" s="291"/>
      <c r="G272" s="291"/>
      <c r="H272" s="291"/>
      <c r="I272" s="291"/>
      <c r="J272" s="265"/>
      <c r="K272" s="263">
        <v>20</v>
      </c>
      <c r="L272" s="264"/>
      <c r="M272" s="263">
        <f>'MARKAH UTAMA'!T19</f>
        <v>20</v>
      </c>
      <c r="N272" s="264"/>
      <c r="O272" s="409"/>
      <c r="P272" s="410"/>
      <c r="Q272" s="411"/>
      <c r="R272" s="266"/>
    </row>
    <row r="273" spans="2:18" ht="15" customHeight="1">
      <c r="B273" s="302" t="str">
        <f>'MARKAH UTAMA'!U$13</f>
        <v>Comprehension</v>
      </c>
      <c r="C273" s="303"/>
      <c r="D273" s="249"/>
      <c r="E273" s="291"/>
      <c r="F273" s="291"/>
      <c r="G273" s="249"/>
      <c r="H273" s="249"/>
      <c r="I273" s="249"/>
      <c r="J273" s="265"/>
      <c r="K273" s="263">
        <f>'MARKAH UTAMA'!U$12</f>
        <v>10</v>
      </c>
      <c r="L273" s="264"/>
      <c r="M273" s="263">
        <f>'MARKAH UTAMA'!U19</f>
        <v>10</v>
      </c>
      <c r="N273" s="264"/>
      <c r="O273" s="409"/>
      <c r="P273" s="410"/>
      <c r="Q273" s="411"/>
      <c r="R273" s="266"/>
    </row>
    <row r="274" spans="2:18" ht="15" customHeight="1">
      <c r="B274" s="302" t="str">
        <f>'MARKAH UTAMA'!V$13</f>
        <v>Vocabulary</v>
      </c>
      <c r="C274" s="249"/>
      <c r="D274" s="249"/>
      <c r="E274" s="291"/>
      <c r="F274" s="291"/>
      <c r="G274" s="249"/>
      <c r="H274" s="249"/>
      <c r="I274" s="249"/>
      <c r="J274" s="265"/>
      <c r="K274" s="263">
        <f>'MARKAH UTAMA'!V$12</f>
        <v>10</v>
      </c>
      <c r="L274" s="264"/>
      <c r="M274" s="263">
        <f>'MARKAH UTAMA'!V19</f>
        <v>8</v>
      </c>
      <c r="N274" s="264"/>
      <c r="O274" s="409"/>
      <c r="P274" s="410"/>
      <c r="Q274" s="411"/>
      <c r="R274" s="266"/>
    </row>
    <row r="275" spans="2:18" ht="15" customHeight="1">
      <c r="B275" s="302" t="str">
        <f>'MARKAH UTAMA'!W$13</f>
        <v>Spelling</v>
      </c>
      <c r="C275" s="249"/>
      <c r="D275" s="249"/>
      <c r="E275" s="291"/>
      <c r="F275" s="291"/>
      <c r="G275" s="249"/>
      <c r="H275" s="249"/>
      <c r="I275" s="249"/>
      <c r="J275" s="265"/>
      <c r="K275" s="263">
        <f>'MARKAH UTAMA'!W$12</f>
        <v>10</v>
      </c>
      <c r="L275" s="264"/>
      <c r="M275" s="263">
        <f>'MARKAH UTAMA'!W19</f>
        <v>9</v>
      </c>
      <c r="N275" s="264"/>
      <c r="O275" s="409"/>
      <c r="P275" s="410"/>
      <c r="Q275" s="411"/>
      <c r="R275" s="266"/>
    </row>
    <row r="276" spans="2:18" ht="15" customHeight="1" thickBot="1">
      <c r="B276" s="292" t="str">
        <f>'MARKAH UTAMA'!X$13</f>
        <v>Reading &amp; Oral</v>
      </c>
      <c r="C276" s="254"/>
      <c r="D276" s="254"/>
      <c r="E276" s="304"/>
      <c r="F276" s="304"/>
      <c r="G276" s="254"/>
      <c r="H276" s="254"/>
      <c r="I276" s="254"/>
      <c r="J276" s="270"/>
      <c r="K276" s="294">
        <f>'MARKAH UTAMA'!X$12</f>
        <v>30</v>
      </c>
      <c r="L276" s="296"/>
      <c r="M276" s="294">
        <f>'MARKAH UTAMA'!X19</f>
        <v>30</v>
      </c>
      <c r="N276" s="296"/>
      <c r="O276" s="409"/>
      <c r="P276" s="410"/>
      <c r="Q276" s="411"/>
      <c r="R276" s="266"/>
    </row>
    <row r="277" spans="2:18" ht="15" customHeight="1" thickBot="1">
      <c r="B277" s="274"/>
      <c r="C277" s="403" t="s">
        <v>67</v>
      </c>
      <c r="D277" s="404"/>
      <c r="E277" s="404"/>
      <c r="F277" s="404"/>
      <c r="G277" s="404"/>
      <c r="H277" s="404"/>
      <c r="I277" s="404"/>
      <c r="J277" s="405"/>
      <c r="K277" s="275">
        <f>SUM(K271:K276)</f>
        <v>100</v>
      </c>
      <c r="L277" s="275"/>
      <c r="M277" s="297">
        <f>SUM(M271:M276)</f>
        <v>96</v>
      </c>
      <c r="N277" s="305"/>
      <c r="O277" s="412"/>
      <c r="P277" s="413"/>
      <c r="Q277" s="414"/>
      <c r="R277" s="279"/>
    </row>
    <row r="278" spans="2:18" ht="15" customHeight="1" thickTop="1">
      <c r="B278" s="306" t="str">
        <f>'MARKAH UTAMA'!AA$13</f>
        <v>PELAJARAN AM</v>
      </c>
      <c r="C278" s="307"/>
      <c r="D278" s="308"/>
      <c r="E278" s="308"/>
      <c r="F278" s="308"/>
      <c r="G278" s="261"/>
      <c r="H278" s="261"/>
      <c r="I278" s="261"/>
      <c r="J278" s="261"/>
      <c r="K278" s="300">
        <f>'MARKAH UTAMA'!AA$11</f>
        <v>100</v>
      </c>
      <c r="L278" s="261"/>
      <c r="M278" s="300">
        <f>'MARKAH UTAMA'!AA19</f>
        <v>94</v>
      </c>
      <c r="N278" s="301"/>
      <c r="O278" s="400">
        <f>'MARKAH UTAMA'!AB19</f>
        <v>9</v>
      </c>
      <c r="P278" s="401"/>
      <c r="Q278" s="402"/>
      <c r="R278" s="279"/>
    </row>
    <row r="279" spans="2:18" ht="15" customHeight="1">
      <c r="B279" s="309" t="str">
        <f>'MARKAH UTAMA'!AC$13</f>
        <v>S I V I K</v>
      </c>
      <c r="C279" s="310"/>
      <c r="D279" s="311"/>
      <c r="E279" s="311"/>
      <c r="F279" s="311"/>
      <c r="G279" s="249"/>
      <c r="H279" s="249"/>
      <c r="I279" s="249"/>
      <c r="J279" s="249"/>
      <c r="K279" s="263">
        <f>'MARKAH UTAMA'!AC$11</f>
        <v>50</v>
      </c>
      <c r="L279" s="249"/>
      <c r="M279" s="263">
        <f>'MARKAH UTAMA'!AC19</f>
        <v>48</v>
      </c>
      <c r="N279" s="264"/>
      <c r="O279" s="382">
        <f>'MARKAH UTAMA'!AD19</f>
        <v>10</v>
      </c>
      <c r="P279" s="383"/>
      <c r="Q279" s="384"/>
      <c r="R279" s="279"/>
    </row>
    <row r="280" spans="2:18" ht="15" customHeight="1">
      <c r="B280" s="309" t="str">
        <f>'MARKAH UTAMA'!AE$13</f>
        <v>L U K I S A N</v>
      </c>
      <c r="C280" s="310"/>
      <c r="D280" s="310"/>
      <c r="E280" s="310"/>
      <c r="F280" s="310"/>
      <c r="G280" s="249"/>
      <c r="H280" s="249"/>
      <c r="I280" s="249"/>
      <c r="J280" s="249"/>
      <c r="K280" s="263">
        <f>'MARKAH UTAMA'!AE$11</f>
        <v>50</v>
      </c>
      <c r="L280" s="249"/>
      <c r="M280" s="263">
        <f>'MARKAH UTAMA'!AE19</f>
        <v>47</v>
      </c>
      <c r="N280" s="264"/>
      <c r="O280" s="382">
        <f>'MARKAH UTAMA'!AF19</f>
        <v>2</v>
      </c>
      <c r="P280" s="383"/>
      <c r="Q280" s="384"/>
      <c r="R280" s="279"/>
    </row>
    <row r="281" spans="2:18" ht="15" customHeight="1">
      <c r="B281" s="309" t="str">
        <f>'MARKAH UTAMA'!AG$13</f>
        <v>PELAJARAN  UGAMA ISLAM</v>
      </c>
      <c r="C281" s="310"/>
      <c r="D281" s="310"/>
      <c r="E281" s="310"/>
      <c r="F281" s="310"/>
      <c r="G281" s="249"/>
      <c r="H281" s="249"/>
      <c r="I281" s="249"/>
      <c r="J281" s="249"/>
      <c r="K281" s="263">
        <f>'MARKAH UTAMA'!AG$11</f>
        <v>100</v>
      </c>
      <c r="L281" s="249"/>
      <c r="M281" s="263">
        <f>'MARKAH UTAMA'!AG19</f>
        <v>95</v>
      </c>
      <c r="N281" s="264"/>
      <c r="O281" s="382">
        <f>'MARKAH UTAMA'!AH19</f>
        <v>3</v>
      </c>
      <c r="P281" s="383"/>
      <c r="Q281" s="384"/>
      <c r="R281" s="279"/>
    </row>
    <row r="282" spans="2:18" ht="15" customHeight="1" thickBot="1">
      <c r="B282" s="312" t="str">
        <f>'MARKAH UTAMA'!AI$13</f>
        <v>PENDIDIKAN JASMANI</v>
      </c>
      <c r="C282" s="313"/>
      <c r="D282" s="314"/>
      <c r="E282" s="314"/>
      <c r="F282" s="314"/>
      <c r="G282" s="254"/>
      <c r="H282" s="254"/>
      <c r="I282" s="254"/>
      <c r="J282" s="254"/>
      <c r="K282" s="294">
        <f>'MARKAH UTAMA'!AI$11</f>
        <v>50</v>
      </c>
      <c r="L282" s="254"/>
      <c r="M282" s="294">
        <f>'MARKAH UTAMA'!AI19</f>
        <v>30</v>
      </c>
      <c r="N282" s="296"/>
      <c r="O282" s="394">
        <f>'MARKAH UTAMA'!AJ19</f>
        <v>18</v>
      </c>
      <c r="P282" s="395"/>
      <c r="Q282" s="396"/>
      <c r="R282" s="279"/>
    </row>
    <row r="283" spans="2:17" ht="15" customHeight="1" thickBot="1">
      <c r="B283" s="315"/>
      <c r="C283" s="316"/>
      <c r="D283" s="387" t="s">
        <v>65</v>
      </c>
      <c r="E283" s="387"/>
      <c r="F283" s="387"/>
      <c r="G283" s="387"/>
      <c r="H283" s="387"/>
      <c r="I283" s="387"/>
      <c r="J283" s="388"/>
      <c r="K283" s="277">
        <f>K264+K269+K277+K278+K279+K280+K281+K282</f>
        <v>650</v>
      </c>
      <c r="L283" s="275"/>
      <c r="M283" s="277">
        <f>M264+M269+M277+M278+M279+M280+M281+M282</f>
        <v>585</v>
      </c>
      <c r="N283" s="298"/>
      <c r="O283" s="397">
        <f>'MARKAH UTAMA'!AM19</f>
        <v>5</v>
      </c>
      <c r="P283" s="398"/>
      <c r="Q283" s="399"/>
    </row>
    <row r="284" spans="2:17" ht="15" customHeight="1" thickBot="1" thickTop="1">
      <c r="B284" s="391" t="s">
        <v>66</v>
      </c>
      <c r="C284" s="392"/>
      <c r="D284" s="392"/>
      <c r="E284" s="392"/>
      <c r="F284" s="392"/>
      <c r="G284" s="392"/>
      <c r="H284" s="392"/>
      <c r="I284" s="392"/>
      <c r="J284" s="393"/>
      <c r="K284" s="379">
        <f>M283/K283</f>
        <v>0.9</v>
      </c>
      <c r="L284" s="380"/>
      <c r="M284" s="380"/>
      <c r="N284" s="380"/>
      <c r="O284" s="380"/>
      <c r="P284" s="380"/>
      <c r="Q284" s="381"/>
    </row>
    <row r="285" spans="2:17" ht="15" customHeight="1">
      <c r="B285" s="317"/>
      <c r="C285" s="318"/>
      <c r="D285" s="319"/>
      <c r="E285" s="319"/>
      <c r="F285" s="318"/>
      <c r="G285" s="318"/>
      <c r="H285" s="318"/>
      <c r="I285" s="318"/>
      <c r="J285" s="318"/>
      <c r="K285" s="320"/>
      <c r="L285" s="320"/>
      <c r="M285" s="320"/>
      <c r="N285" s="320"/>
      <c r="O285" s="320"/>
      <c r="P285" s="320"/>
      <c r="Q285" s="320"/>
    </row>
    <row r="286" spans="2:19" ht="15" customHeight="1">
      <c r="B286" s="240" t="s">
        <v>60</v>
      </c>
      <c r="C286" s="321"/>
      <c r="D286" s="385">
        <f>'MARKAH UTAMA'!$AL$37</f>
        <v>0.7818315018315019</v>
      </c>
      <c r="E286" s="385"/>
      <c r="F286" s="385"/>
      <c r="G286" s="321" t="s">
        <v>32</v>
      </c>
      <c r="L286" s="322">
        <f>'MARKAH UTAMA'!AM19</f>
        <v>5</v>
      </c>
      <c r="M286" s="321" t="s">
        <v>31</v>
      </c>
      <c r="N286" s="321"/>
      <c r="O286" s="321"/>
      <c r="P286" s="335">
        <f>'MARKAH UTAMA'!$AW$9</f>
        <v>21</v>
      </c>
      <c r="Q286" s="245" t="s">
        <v>64</v>
      </c>
      <c r="S286" s="324"/>
    </row>
    <row r="287" spans="2:19" ht="15" customHeight="1">
      <c r="B287" s="325" t="s">
        <v>61</v>
      </c>
      <c r="C287" s="321"/>
      <c r="D287" s="325"/>
      <c r="E287" s="386">
        <f>'MARKAH UTAMA'!AV19</f>
        <v>103</v>
      </c>
      <c r="F287" s="386"/>
      <c r="G287" s="321" t="s">
        <v>45</v>
      </c>
      <c r="I287" s="240" t="s">
        <v>62</v>
      </c>
      <c r="J287" s="220">
        <f>'MARKAH UTAMA'!AW19</f>
        <v>98</v>
      </c>
      <c r="K287" s="325" t="s">
        <v>45</v>
      </c>
      <c r="M287" s="325" t="s">
        <v>33</v>
      </c>
      <c r="N287" s="241"/>
      <c r="O287" s="220">
        <f>'MARKAH UTAMA'!AX19</f>
        <v>5</v>
      </c>
      <c r="P287" s="325" t="s">
        <v>45</v>
      </c>
      <c r="Q287" s="242"/>
      <c r="S287" s="324"/>
    </row>
    <row r="288" spans="2:19" ht="15" customHeight="1">
      <c r="B288" s="321"/>
      <c r="C288" s="321"/>
      <c r="D288" s="324"/>
      <c r="E288" s="324"/>
      <c r="F288" s="324"/>
      <c r="G288" s="324"/>
      <c r="H288" s="324"/>
      <c r="I288" s="324"/>
      <c r="J288" s="324"/>
      <c r="K288" s="324"/>
      <c r="L288" s="324"/>
      <c r="M288" s="324"/>
      <c r="N288" s="324"/>
      <c r="O288" s="324"/>
      <c r="P288" s="324"/>
      <c r="Q288" s="242"/>
      <c r="S288" s="324"/>
    </row>
    <row r="289" spans="2:19" ht="15" customHeight="1">
      <c r="B289" s="326" t="s">
        <v>68</v>
      </c>
      <c r="C289" s="324"/>
      <c r="D289" s="324"/>
      <c r="E289" s="324"/>
      <c r="F289" s="324"/>
      <c r="G289" s="324"/>
      <c r="H289" s="324"/>
      <c r="I289" s="324"/>
      <c r="J289" s="324"/>
      <c r="K289" s="324"/>
      <c r="L289" s="324"/>
      <c r="M289" s="324"/>
      <c r="N289" s="324"/>
      <c r="O289" s="324"/>
      <c r="P289" s="324"/>
      <c r="Q289" s="242"/>
      <c r="S289" s="324"/>
    </row>
    <row r="290" spans="2:17" ht="15" customHeight="1">
      <c r="B290" s="327" t="s">
        <v>193</v>
      </c>
      <c r="C290" s="327"/>
      <c r="D290" s="327"/>
      <c r="E290" s="327"/>
      <c r="F290" s="327"/>
      <c r="G290" s="327"/>
      <c r="H290" s="327"/>
      <c r="I290" s="327"/>
      <c r="J290" s="327"/>
      <c r="K290" s="327"/>
      <c r="L290" s="327"/>
      <c r="M290" s="327"/>
      <c r="N290" s="327"/>
      <c r="O290" s="327"/>
      <c r="P290" s="327"/>
      <c r="Q290" s="328"/>
    </row>
    <row r="291" spans="2:17" ht="15" customHeight="1">
      <c r="B291" s="329" t="s">
        <v>194</v>
      </c>
      <c r="C291" s="329"/>
      <c r="D291" s="329"/>
      <c r="E291" s="329"/>
      <c r="F291" s="329"/>
      <c r="G291" s="329"/>
      <c r="H291" s="329"/>
      <c r="I291" s="329"/>
      <c r="J291" s="329"/>
      <c r="K291" s="329"/>
      <c r="L291" s="329"/>
      <c r="M291" s="329"/>
      <c r="N291" s="329"/>
      <c r="O291" s="329"/>
      <c r="P291" s="329"/>
      <c r="Q291" s="330"/>
    </row>
    <row r="292" spans="2:17" ht="15" customHeight="1">
      <c r="B292" s="329" t="s">
        <v>195</v>
      </c>
      <c r="C292" s="329"/>
      <c r="D292" s="329"/>
      <c r="E292" s="329"/>
      <c r="F292" s="329"/>
      <c r="G292" s="329"/>
      <c r="H292" s="329"/>
      <c r="I292" s="329"/>
      <c r="J292" s="329"/>
      <c r="K292" s="329"/>
      <c r="L292" s="329"/>
      <c r="M292" s="329"/>
      <c r="N292" s="329"/>
      <c r="O292" s="329"/>
      <c r="P292" s="329"/>
      <c r="Q292" s="330"/>
    </row>
    <row r="293" spans="2:17" ht="15" customHeight="1">
      <c r="B293" s="329" t="s">
        <v>196</v>
      </c>
      <c r="C293" s="329"/>
      <c r="D293" s="329"/>
      <c r="E293" s="329"/>
      <c r="F293" s="329"/>
      <c r="G293" s="329"/>
      <c r="H293" s="329"/>
      <c r="I293" s="329"/>
      <c r="J293" s="329"/>
      <c r="K293" s="329"/>
      <c r="L293" s="329"/>
      <c r="M293" s="329"/>
      <c r="N293" s="329"/>
      <c r="O293" s="329"/>
      <c r="P293" s="329"/>
      <c r="Q293" s="330"/>
    </row>
    <row r="295" spans="2:4" ht="15" customHeight="1">
      <c r="B295" s="240" t="s">
        <v>24</v>
      </c>
      <c r="D295" s="240" t="str">
        <f>'MARKAH UTAMA'!C20</f>
        <v>MOHD. SALLEHUDDIN BIN SERFUDIN</v>
      </c>
    </row>
    <row r="297" spans="2:16" ht="15" customHeight="1">
      <c r="B297" s="240" t="str">
        <f>$B$4</f>
        <v>Sekolah Rendah Haji Tarif, Brunei I</v>
      </c>
      <c r="K297" s="240" t="s">
        <v>55</v>
      </c>
      <c r="M297" s="243"/>
      <c r="N297" s="243"/>
      <c r="O297" s="244">
        <f>'MARKAH UTAMA'!AR20</f>
        <v>1759</v>
      </c>
      <c r="P297" s="244"/>
    </row>
    <row r="298" spans="2:14" ht="15" customHeight="1">
      <c r="B298" s="245" t="str">
        <f>$B$5</f>
        <v>DARJAH : 3</v>
      </c>
      <c r="C298" s="245"/>
      <c r="K298" s="340" t="s">
        <v>171</v>
      </c>
      <c r="L298" s="340"/>
      <c r="M298" s="340"/>
      <c r="N298" s="340"/>
    </row>
    <row r="299" spans="2:16" ht="15" customHeight="1">
      <c r="B299" s="240" t="s">
        <v>23</v>
      </c>
      <c r="C299" s="246">
        <f>'MARKAH UTAMA'!AS20</f>
        <v>9</v>
      </c>
      <c r="D299" s="245" t="s">
        <v>41</v>
      </c>
      <c r="E299" s="245"/>
      <c r="F299" s="245"/>
      <c r="G299" s="240">
        <f>'MARKAH UTAMA'!AT20</f>
        <v>7</v>
      </c>
      <c r="H299" s="245" t="s">
        <v>40</v>
      </c>
      <c r="J299" s="243">
        <f>'MARKAH UTAMA'!AU20</f>
        <v>21</v>
      </c>
      <c r="K299" s="245" t="s">
        <v>63</v>
      </c>
      <c r="M299" s="247"/>
      <c r="P299" s="245"/>
    </row>
    <row r="300" spans="7:9" ht="15" customHeight="1" thickBot="1">
      <c r="G300" s="246"/>
      <c r="H300" s="246"/>
      <c r="I300" s="246"/>
    </row>
    <row r="301" spans="2:17" ht="15" customHeight="1">
      <c r="B301" s="389" t="s">
        <v>29</v>
      </c>
      <c r="C301" s="342"/>
      <c r="D301" s="342"/>
      <c r="E301" s="342"/>
      <c r="F301" s="342"/>
      <c r="G301" s="342"/>
      <c r="H301" s="342"/>
      <c r="I301" s="342"/>
      <c r="J301" s="390"/>
      <c r="K301" s="341" t="s">
        <v>172</v>
      </c>
      <c r="L301" s="342"/>
      <c r="M301" s="342"/>
      <c r="N301" s="342"/>
      <c r="O301" s="342"/>
      <c r="P301" s="342"/>
      <c r="Q301" s="374"/>
    </row>
    <row r="302" spans="2:18" ht="15" customHeight="1">
      <c r="B302" s="248"/>
      <c r="C302" s="249"/>
      <c r="D302" s="250"/>
      <c r="E302" s="250"/>
      <c r="F302" s="250"/>
      <c r="G302" s="250"/>
      <c r="H302" s="250"/>
      <c r="I302" s="250"/>
      <c r="J302" s="251"/>
      <c r="K302" s="375" t="s">
        <v>58</v>
      </c>
      <c r="L302" s="376"/>
      <c r="M302" s="375" t="s">
        <v>59</v>
      </c>
      <c r="N302" s="376"/>
      <c r="O302" s="375" t="s">
        <v>54</v>
      </c>
      <c r="P302" s="377"/>
      <c r="Q302" s="378"/>
      <c r="R302" s="252"/>
    </row>
    <row r="303" spans="2:18" ht="15" customHeight="1">
      <c r="B303" s="253" t="s">
        <v>10</v>
      </c>
      <c r="C303" s="254"/>
      <c r="D303" s="255"/>
      <c r="E303" s="255"/>
      <c r="F303" s="255"/>
      <c r="G303" s="255"/>
      <c r="H303" s="255"/>
      <c r="I303" s="255"/>
      <c r="J303" s="256"/>
      <c r="K303" s="257"/>
      <c r="L303" s="258"/>
      <c r="M303" s="259"/>
      <c r="N303" s="258"/>
      <c r="O303" s="415">
        <f>'MARKAH UTAMA'!M20</f>
        <v>5</v>
      </c>
      <c r="P303" s="416"/>
      <c r="Q303" s="417"/>
      <c r="R303" s="252"/>
    </row>
    <row r="304" spans="2:18" ht="15" customHeight="1">
      <c r="B304" s="260" t="str">
        <f>'MARKAH UTAMA'!D$13</f>
        <v>Karangan</v>
      </c>
      <c r="C304" s="261"/>
      <c r="D304" s="261"/>
      <c r="E304" s="261"/>
      <c r="F304" s="261"/>
      <c r="G304" s="261"/>
      <c r="H304" s="261"/>
      <c r="I304" s="261"/>
      <c r="J304" s="262"/>
      <c r="K304" s="263">
        <f>'MARKAH UTAMA'!D$12</f>
        <v>20</v>
      </c>
      <c r="L304" s="264"/>
      <c r="M304" s="263">
        <f>'MARKAH UTAMA'!D20</f>
        <v>19</v>
      </c>
      <c r="N304" s="265"/>
      <c r="O304" s="409"/>
      <c r="P304" s="410"/>
      <c r="Q304" s="411"/>
      <c r="R304" s="266"/>
    </row>
    <row r="305" spans="2:18" ht="15" customHeight="1">
      <c r="B305" s="267" t="str">
        <f>'MARKAH UTAMA'!E$13</f>
        <v>Pemahaman</v>
      </c>
      <c r="C305" s="249"/>
      <c r="D305" s="249"/>
      <c r="E305" s="249"/>
      <c r="F305" s="249"/>
      <c r="G305" s="249"/>
      <c r="H305" s="249"/>
      <c r="I305" s="249"/>
      <c r="J305" s="265"/>
      <c r="K305" s="263">
        <f>'MARKAH UTAMA'!E$12</f>
        <v>10</v>
      </c>
      <c r="L305" s="264"/>
      <c r="M305" s="263">
        <f>'MARKAH UTAMA'!E20</f>
        <v>10</v>
      </c>
      <c r="N305" s="265"/>
      <c r="O305" s="409"/>
      <c r="P305" s="410"/>
      <c r="Q305" s="411"/>
      <c r="R305" s="266"/>
    </row>
    <row r="306" spans="2:18" ht="15" customHeight="1">
      <c r="B306" s="267" t="str">
        <f>'MARKAH UTAMA'!F$13</f>
        <v>Tatabahasa</v>
      </c>
      <c r="C306" s="249"/>
      <c r="D306" s="249"/>
      <c r="E306" s="249"/>
      <c r="F306" s="249"/>
      <c r="G306" s="249"/>
      <c r="H306" s="249"/>
      <c r="I306" s="249"/>
      <c r="J306" s="265"/>
      <c r="K306" s="263">
        <f>'MARKAH UTAMA'!F$12</f>
        <v>20</v>
      </c>
      <c r="L306" s="264"/>
      <c r="M306" s="263">
        <f>'MARKAH UTAMA'!F20</f>
        <v>20</v>
      </c>
      <c r="N306" s="265"/>
      <c r="O306" s="409"/>
      <c r="P306" s="410"/>
      <c r="Q306" s="411"/>
      <c r="R306" s="266"/>
    </row>
    <row r="307" spans="2:18" ht="15" customHeight="1">
      <c r="B307" s="267" t="str">
        <f>'MARKAH UTAMA'!G$13</f>
        <v>Tulisan Rumi</v>
      </c>
      <c r="C307" s="249"/>
      <c r="D307" s="249"/>
      <c r="E307" s="249"/>
      <c r="F307" s="249"/>
      <c r="G307" s="249"/>
      <c r="H307" s="249"/>
      <c r="I307" s="249"/>
      <c r="J307" s="265"/>
      <c r="K307" s="263">
        <f>'MARKAH UTAMA'!G$12</f>
        <v>5</v>
      </c>
      <c r="L307" s="264"/>
      <c r="M307" s="263">
        <f>'MARKAH UTAMA'!G20</f>
        <v>4</v>
      </c>
      <c r="N307" s="265"/>
      <c r="O307" s="409"/>
      <c r="P307" s="410"/>
      <c r="Q307" s="411"/>
      <c r="R307" s="266"/>
    </row>
    <row r="308" spans="2:18" ht="15" customHeight="1">
      <c r="B308" s="267" t="str">
        <f>'MARKAH UTAMA'!H$13</f>
        <v>Tulisan Jawi</v>
      </c>
      <c r="C308" s="249"/>
      <c r="D308" s="249"/>
      <c r="E308" s="249"/>
      <c r="F308" s="249"/>
      <c r="G308" s="249"/>
      <c r="H308" s="249"/>
      <c r="I308" s="249"/>
      <c r="J308" s="265"/>
      <c r="K308" s="263">
        <f>'MARKAH UTAMA'!H$12</f>
        <v>5</v>
      </c>
      <c r="L308" s="264"/>
      <c r="M308" s="263">
        <f>'MARKAH UTAMA'!H20</f>
        <v>4</v>
      </c>
      <c r="N308" s="265"/>
      <c r="O308" s="409"/>
      <c r="P308" s="410"/>
      <c r="Q308" s="411"/>
      <c r="R308" s="266"/>
    </row>
    <row r="309" spans="2:18" ht="15" customHeight="1">
      <c r="B309" s="267" t="str">
        <f>'MARKAH UTAMA'!I$13</f>
        <v>Ejaan  &amp; Rencana Rumi</v>
      </c>
      <c r="C309" s="249"/>
      <c r="D309" s="249"/>
      <c r="E309" s="249"/>
      <c r="F309" s="249"/>
      <c r="G309" s="249"/>
      <c r="H309" s="249"/>
      <c r="I309" s="249"/>
      <c r="J309" s="265"/>
      <c r="K309" s="263">
        <f>'MARKAH UTAMA'!I$12</f>
        <v>5</v>
      </c>
      <c r="L309" s="264"/>
      <c r="M309" s="263">
        <f>'MARKAH UTAMA'!I20</f>
        <v>5</v>
      </c>
      <c r="N309" s="265"/>
      <c r="O309" s="409"/>
      <c r="P309" s="410"/>
      <c r="Q309" s="411"/>
      <c r="R309" s="266"/>
    </row>
    <row r="310" spans="2:18" ht="15" customHeight="1">
      <c r="B310" s="268" t="str">
        <f>'MARKAH UTAMA'!J$13</f>
        <v>Ejaan &amp; Rencana Jawi</v>
      </c>
      <c r="C310" s="249"/>
      <c r="D310" s="249"/>
      <c r="E310" s="249"/>
      <c r="F310" s="249"/>
      <c r="G310" s="249"/>
      <c r="H310" s="249"/>
      <c r="I310" s="249"/>
      <c r="J310" s="265"/>
      <c r="K310" s="263">
        <f>'MARKAH UTAMA'!J$12</f>
        <v>5</v>
      </c>
      <c r="L310" s="264"/>
      <c r="M310" s="263">
        <f>'MARKAH UTAMA'!J20</f>
        <v>5</v>
      </c>
      <c r="N310" s="265"/>
      <c r="O310" s="409"/>
      <c r="P310" s="410"/>
      <c r="Q310" s="411"/>
      <c r="R310" s="266"/>
    </row>
    <row r="311" spans="2:18" ht="15" customHeight="1" thickBot="1">
      <c r="B311" s="269" t="str">
        <f>'MARKAH UTAMA'!K$13</f>
        <v>Bacaan dan Lisan</v>
      </c>
      <c r="C311" s="254"/>
      <c r="D311" s="254"/>
      <c r="E311" s="254"/>
      <c r="F311" s="254"/>
      <c r="G311" s="254"/>
      <c r="H311" s="254"/>
      <c r="I311" s="254"/>
      <c r="J311" s="270"/>
      <c r="K311" s="271">
        <f>'MARKAH UTAMA'!K$12</f>
        <v>30</v>
      </c>
      <c r="L311" s="272"/>
      <c r="M311" s="271">
        <f>'MARKAH UTAMA'!K20</f>
        <v>26</v>
      </c>
      <c r="N311" s="273"/>
      <c r="O311" s="409"/>
      <c r="P311" s="410"/>
      <c r="Q311" s="411"/>
      <c r="R311" s="266"/>
    </row>
    <row r="312" spans="2:18" ht="15" customHeight="1" thickBot="1">
      <c r="B312" s="274"/>
      <c r="C312" s="403" t="s">
        <v>67</v>
      </c>
      <c r="D312" s="404"/>
      <c r="E312" s="404"/>
      <c r="F312" s="404"/>
      <c r="G312" s="404"/>
      <c r="H312" s="404"/>
      <c r="I312" s="404"/>
      <c r="J312" s="405"/>
      <c r="K312" s="277">
        <f>SUM(K304:K311)</f>
        <v>100</v>
      </c>
      <c r="L312" s="275"/>
      <c r="M312" s="277">
        <f>SUM(M304:M311)</f>
        <v>93</v>
      </c>
      <c r="N312" s="278"/>
      <c r="O312" s="412"/>
      <c r="P312" s="413"/>
      <c r="Q312" s="414"/>
      <c r="R312" s="279"/>
    </row>
    <row r="313" spans="2:18" ht="15" customHeight="1" thickTop="1">
      <c r="B313" s="280" t="s">
        <v>22</v>
      </c>
      <c r="C313" s="281"/>
      <c r="D313" s="281"/>
      <c r="E313" s="282"/>
      <c r="F313" s="282"/>
      <c r="G313" s="281"/>
      <c r="H313" s="281"/>
      <c r="I313" s="281"/>
      <c r="J313" s="283"/>
      <c r="K313" s="284"/>
      <c r="L313" s="285"/>
      <c r="M313" s="285"/>
      <c r="N313" s="286"/>
      <c r="O313" s="406">
        <f>'MARKAH UTAMA'!R20</f>
        <v>4</v>
      </c>
      <c r="P313" s="407"/>
      <c r="Q313" s="408"/>
      <c r="R313" s="279"/>
    </row>
    <row r="314" spans="2:18" ht="15" customHeight="1">
      <c r="B314" s="287" t="str">
        <f>'MARKAH UTAMA'!N$13</f>
        <v>Aktiviti</v>
      </c>
      <c r="C314" s="288"/>
      <c r="D314" s="261"/>
      <c r="E314" s="289"/>
      <c r="F314" s="289"/>
      <c r="G314" s="261"/>
      <c r="H314" s="261"/>
      <c r="I314" s="261"/>
      <c r="J314" s="261"/>
      <c r="K314" s="263">
        <f>'MARKAH UTAMA'!N$12</f>
        <v>20</v>
      </c>
      <c r="L314" s="264"/>
      <c r="M314" s="263">
        <f>'MARKAH UTAMA'!N20</f>
        <v>17</v>
      </c>
      <c r="N314" s="264"/>
      <c r="O314" s="409"/>
      <c r="P314" s="410"/>
      <c r="Q314" s="411"/>
      <c r="R314" s="279"/>
    </row>
    <row r="315" spans="2:18" ht="15" customHeight="1">
      <c r="B315" s="290" t="str">
        <f>'MARKAH UTAMA'!O$13</f>
        <v>Congak &amp; Sifir</v>
      </c>
      <c r="C315" s="249"/>
      <c r="D315" s="249"/>
      <c r="E315" s="291"/>
      <c r="F315" s="291"/>
      <c r="G315" s="249"/>
      <c r="H315" s="249"/>
      <c r="I315" s="249"/>
      <c r="J315" s="249"/>
      <c r="K315" s="263">
        <f>'MARKAH UTAMA'!O$12</f>
        <v>30</v>
      </c>
      <c r="L315" s="264"/>
      <c r="M315" s="263">
        <f>'MARKAH UTAMA'!O20</f>
        <v>29</v>
      </c>
      <c r="N315" s="264"/>
      <c r="O315" s="409"/>
      <c r="P315" s="410"/>
      <c r="Q315" s="411"/>
      <c r="R315" s="279"/>
    </row>
    <row r="316" spans="2:18" ht="15" customHeight="1" thickBot="1">
      <c r="B316" s="292" t="str">
        <f>'MARKAH UTAMA'!P$13</f>
        <v>Matematik</v>
      </c>
      <c r="C316" s="254"/>
      <c r="D316" s="254"/>
      <c r="E316" s="293"/>
      <c r="F316" s="293"/>
      <c r="G316" s="293"/>
      <c r="H316" s="293"/>
      <c r="I316" s="293"/>
      <c r="J316" s="293"/>
      <c r="K316" s="294">
        <f>'MARKAH UTAMA'!P$12</f>
        <v>50</v>
      </c>
      <c r="L316" s="295"/>
      <c r="M316" s="294">
        <f>'MARKAH UTAMA'!P20</f>
        <v>45</v>
      </c>
      <c r="N316" s="296"/>
      <c r="O316" s="409"/>
      <c r="P316" s="410"/>
      <c r="Q316" s="411"/>
      <c r="R316" s="279"/>
    </row>
    <row r="317" spans="2:18" ht="15" customHeight="1" thickBot="1">
      <c r="B317" s="274"/>
      <c r="C317" s="403" t="s">
        <v>67</v>
      </c>
      <c r="D317" s="404"/>
      <c r="E317" s="404"/>
      <c r="F317" s="404"/>
      <c r="G317" s="404"/>
      <c r="H317" s="404"/>
      <c r="I317" s="404"/>
      <c r="J317" s="405"/>
      <c r="K317" s="297">
        <f>SUM(K314:K316)</f>
        <v>100</v>
      </c>
      <c r="L317" s="275"/>
      <c r="M317" s="277">
        <f>SUM(M314:M316)</f>
        <v>91</v>
      </c>
      <c r="N317" s="298"/>
      <c r="O317" s="412"/>
      <c r="P317" s="413"/>
      <c r="Q317" s="414"/>
      <c r="R317" s="279"/>
    </row>
    <row r="318" spans="2:18" ht="15" customHeight="1" thickTop="1">
      <c r="B318" s="280" t="s">
        <v>21</v>
      </c>
      <c r="C318" s="281"/>
      <c r="D318" s="281"/>
      <c r="E318" s="282"/>
      <c r="F318" s="282"/>
      <c r="G318" s="281"/>
      <c r="H318" s="281"/>
      <c r="I318" s="281"/>
      <c r="J318" s="283"/>
      <c r="K318" s="284"/>
      <c r="L318" s="285"/>
      <c r="M318" s="285"/>
      <c r="N318" s="286"/>
      <c r="O318" s="406">
        <f>'MARKAH UTAMA'!Z20</f>
        <v>8</v>
      </c>
      <c r="P318" s="407"/>
      <c r="Q318" s="408"/>
      <c r="R318" s="266"/>
    </row>
    <row r="319" spans="2:18" ht="15" customHeight="1">
      <c r="B319" s="287" t="str">
        <f>'MARKAH UTAMA'!S$13</f>
        <v>Composition</v>
      </c>
      <c r="C319" s="261"/>
      <c r="D319" s="261"/>
      <c r="E319" s="299"/>
      <c r="F319" s="299"/>
      <c r="G319" s="261"/>
      <c r="H319" s="261"/>
      <c r="I319" s="261"/>
      <c r="J319" s="262"/>
      <c r="K319" s="300">
        <f>'MARKAH UTAMA'!S$12</f>
        <v>20</v>
      </c>
      <c r="L319" s="301"/>
      <c r="M319" s="300">
        <f>'MARKAH UTAMA'!S20</f>
        <v>16</v>
      </c>
      <c r="N319" s="301"/>
      <c r="O319" s="409"/>
      <c r="P319" s="410"/>
      <c r="Q319" s="411"/>
      <c r="R319" s="266"/>
    </row>
    <row r="320" spans="2:18" ht="15" customHeight="1">
      <c r="B320" s="302" t="str">
        <f>'MARKAH UTAMA'!T$13</f>
        <v>Grammar</v>
      </c>
      <c r="C320" s="303"/>
      <c r="D320" s="249"/>
      <c r="E320" s="291"/>
      <c r="F320" s="291"/>
      <c r="G320" s="291"/>
      <c r="H320" s="291"/>
      <c r="I320" s="291"/>
      <c r="J320" s="265"/>
      <c r="K320" s="263">
        <v>20</v>
      </c>
      <c r="L320" s="264"/>
      <c r="M320" s="263">
        <f>'MARKAH UTAMA'!T20</f>
        <v>18</v>
      </c>
      <c r="N320" s="264"/>
      <c r="O320" s="409"/>
      <c r="P320" s="410"/>
      <c r="Q320" s="411"/>
      <c r="R320" s="266"/>
    </row>
    <row r="321" spans="2:18" ht="15" customHeight="1">
      <c r="B321" s="302" t="str">
        <f>'MARKAH UTAMA'!U$13</f>
        <v>Comprehension</v>
      </c>
      <c r="C321" s="303"/>
      <c r="D321" s="249"/>
      <c r="E321" s="291"/>
      <c r="F321" s="291"/>
      <c r="G321" s="249"/>
      <c r="H321" s="249"/>
      <c r="I321" s="249"/>
      <c r="J321" s="265"/>
      <c r="K321" s="263">
        <f>'MARKAH UTAMA'!U$12</f>
        <v>10</v>
      </c>
      <c r="L321" s="264"/>
      <c r="M321" s="263">
        <f>'MARKAH UTAMA'!U20</f>
        <v>10</v>
      </c>
      <c r="N321" s="264"/>
      <c r="O321" s="409"/>
      <c r="P321" s="410"/>
      <c r="Q321" s="411"/>
      <c r="R321" s="266"/>
    </row>
    <row r="322" spans="2:18" ht="15" customHeight="1">
      <c r="B322" s="302" t="str">
        <f>'MARKAH UTAMA'!V$13</f>
        <v>Vocabulary</v>
      </c>
      <c r="C322" s="249"/>
      <c r="D322" s="249"/>
      <c r="E322" s="291"/>
      <c r="F322" s="291"/>
      <c r="G322" s="249"/>
      <c r="H322" s="249"/>
      <c r="I322" s="249"/>
      <c r="J322" s="265"/>
      <c r="K322" s="263">
        <f>'MARKAH UTAMA'!V$12</f>
        <v>10</v>
      </c>
      <c r="L322" s="264"/>
      <c r="M322" s="263">
        <f>'MARKAH UTAMA'!V20</f>
        <v>10</v>
      </c>
      <c r="N322" s="264"/>
      <c r="O322" s="409"/>
      <c r="P322" s="410"/>
      <c r="Q322" s="411"/>
      <c r="R322" s="266"/>
    </row>
    <row r="323" spans="2:18" ht="15" customHeight="1">
      <c r="B323" s="302" t="str">
        <f>'MARKAH UTAMA'!W$13</f>
        <v>Spelling</v>
      </c>
      <c r="C323" s="249"/>
      <c r="D323" s="249"/>
      <c r="E323" s="291"/>
      <c r="F323" s="291"/>
      <c r="G323" s="249"/>
      <c r="H323" s="249"/>
      <c r="I323" s="249"/>
      <c r="J323" s="265"/>
      <c r="K323" s="263">
        <f>'MARKAH UTAMA'!W$12</f>
        <v>10</v>
      </c>
      <c r="L323" s="264"/>
      <c r="M323" s="263">
        <f>'MARKAH UTAMA'!W20</f>
        <v>9</v>
      </c>
      <c r="N323" s="264"/>
      <c r="O323" s="409"/>
      <c r="P323" s="410"/>
      <c r="Q323" s="411"/>
      <c r="R323" s="266"/>
    </row>
    <row r="324" spans="2:18" ht="15" customHeight="1" thickBot="1">
      <c r="B324" s="292" t="str">
        <f>'MARKAH UTAMA'!X$13</f>
        <v>Reading &amp; Oral</v>
      </c>
      <c r="C324" s="254"/>
      <c r="D324" s="254"/>
      <c r="E324" s="304"/>
      <c r="F324" s="304"/>
      <c r="G324" s="254"/>
      <c r="H324" s="254"/>
      <c r="I324" s="254"/>
      <c r="J324" s="270"/>
      <c r="K324" s="294">
        <f>'MARKAH UTAMA'!X$12</f>
        <v>30</v>
      </c>
      <c r="L324" s="296"/>
      <c r="M324" s="294">
        <f>'MARKAH UTAMA'!X20</f>
        <v>21</v>
      </c>
      <c r="N324" s="296"/>
      <c r="O324" s="409"/>
      <c r="P324" s="410"/>
      <c r="Q324" s="411"/>
      <c r="R324" s="266"/>
    </row>
    <row r="325" spans="2:18" ht="15" customHeight="1" thickBot="1">
      <c r="B325" s="274"/>
      <c r="C325" s="403" t="s">
        <v>67</v>
      </c>
      <c r="D325" s="404"/>
      <c r="E325" s="404"/>
      <c r="F325" s="404"/>
      <c r="G325" s="404"/>
      <c r="H325" s="404"/>
      <c r="I325" s="404"/>
      <c r="J325" s="405"/>
      <c r="K325" s="275">
        <f>SUM(K319:K324)</f>
        <v>100</v>
      </c>
      <c r="L325" s="275"/>
      <c r="M325" s="297">
        <f>SUM(M319:M324)</f>
        <v>84</v>
      </c>
      <c r="N325" s="305"/>
      <c r="O325" s="412"/>
      <c r="P325" s="413"/>
      <c r="Q325" s="414"/>
      <c r="R325" s="279"/>
    </row>
    <row r="326" spans="2:18" ht="15" customHeight="1" thickTop="1">
      <c r="B326" s="306" t="str">
        <f>'MARKAH UTAMA'!AA$13</f>
        <v>PELAJARAN AM</v>
      </c>
      <c r="C326" s="307"/>
      <c r="D326" s="308"/>
      <c r="E326" s="308"/>
      <c r="F326" s="308"/>
      <c r="G326" s="261"/>
      <c r="H326" s="261"/>
      <c r="I326" s="261"/>
      <c r="J326" s="261"/>
      <c r="K326" s="300">
        <f>'MARKAH UTAMA'!AA$11</f>
        <v>100</v>
      </c>
      <c r="L326" s="261"/>
      <c r="M326" s="300">
        <f>'MARKAH UTAMA'!AA20</f>
        <v>98</v>
      </c>
      <c r="N326" s="301"/>
      <c r="O326" s="400">
        <f>'MARKAH UTAMA'!AB20</f>
        <v>3</v>
      </c>
      <c r="P326" s="401"/>
      <c r="Q326" s="402"/>
      <c r="R326" s="279"/>
    </row>
    <row r="327" spans="2:18" ht="15" customHeight="1">
      <c r="B327" s="309" t="str">
        <f>'MARKAH UTAMA'!AC$13</f>
        <v>S I V I K</v>
      </c>
      <c r="C327" s="310"/>
      <c r="D327" s="311"/>
      <c r="E327" s="311"/>
      <c r="F327" s="311"/>
      <c r="G327" s="249"/>
      <c r="H327" s="249"/>
      <c r="I327" s="249"/>
      <c r="J327" s="249"/>
      <c r="K327" s="263">
        <f>'MARKAH UTAMA'!AC$11</f>
        <v>50</v>
      </c>
      <c r="L327" s="249"/>
      <c r="M327" s="263">
        <f>'MARKAH UTAMA'!AC20</f>
        <v>48</v>
      </c>
      <c r="N327" s="264"/>
      <c r="O327" s="382">
        <f>'MARKAH UTAMA'!AD20</f>
        <v>10</v>
      </c>
      <c r="P327" s="383"/>
      <c r="Q327" s="384"/>
      <c r="R327" s="279"/>
    </row>
    <row r="328" spans="2:18" ht="15" customHeight="1">
      <c r="B328" s="309" t="str">
        <f>'MARKAH UTAMA'!AE$13</f>
        <v>L U K I S A N</v>
      </c>
      <c r="C328" s="310"/>
      <c r="D328" s="310"/>
      <c r="E328" s="310"/>
      <c r="F328" s="310"/>
      <c r="G328" s="249"/>
      <c r="H328" s="249"/>
      <c r="I328" s="249"/>
      <c r="J328" s="249"/>
      <c r="K328" s="263">
        <f>'MARKAH UTAMA'!AE$11</f>
        <v>50</v>
      </c>
      <c r="L328" s="249"/>
      <c r="M328" s="263">
        <f>'MARKAH UTAMA'!AE20</f>
        <v>46</v>
      </c>
      <c r="N328" s="264"/>
      <c r="O328" s="382">
        <f>'MARKAH UTAMA'!AF20</f>
        <v>3</v>
      </c>
      <c r="P328" s="383"/>
      <c r="Q328" s="384"/>
      <c r="R328" s="279"/>
    </row>
    <row r="329" spans="2:18" ht="15" customHeight="1">
      <c r="B329" s="309" t="str">
        <f>'MARKAH UTAMA'!AG$13</f>
        <v>PELAJARAN  UGAMA ISLAM</v>
      </c>
      <c r="C329" s="310"/>
      <c r="D329" s="310"/>
      <c r="E329" s="310"/>
      <c r="F329" s="310"/>
      <c r="G329" s="249"/>
      <c r="H329" s="249"/>
      <c r="I329" s="249"/>
      <c r="J329" s="249"/>
      <c r="K329" s="263">
        <f>'MARKAH UTAMA'!AG$11</f>
        <v>100</v>
      </c>
      <c r="L329" s="249"/>
      <c r="M329" s="263">
        <f>'MARKAH UTAMA'!AG20</f>
        <v>94</v>
      </c>
      <c r="N329" s="264"/>
      <c r="O329" s="382">
        <f>'MARKAH UTAMA'!AH20</f>
        <v>4</v>
      </c>
      <c r="P329" s="383"/>
      <c r="Q329" s="384"/>
      <c r="R329" s="279"/>
    </row>
    <row r="330" spans="2:18" ht="15" customHeight="1" thickBot="1">
      <c r="B330" s="312" t="str">
        <f>'MARKAH UTAMA'!AI$13</f>
        <v>PENDIDIKAN JASMANI</v>
      </c>
      <c r="C330" s="313"/>
      <c r="D330" s="314"/>
      <c r="E330" s="314"/>
      <c r="F330" s="314"/>
      <c r="G330" s="254"/>
      <c r="H330" s="254"/>
      <c r="I330" s="254"/>
      <c r="J330" s="254"/>
      <c r="K330" s="294">
        <f>'MARKAH UTAMA'!AI$11</f>
        <v>50</v>
      </c>
      <c r="L330" s="254"/>
      <c r="M330" s="294">
        <f>'MARKAH UTAMA'!AI20</f>
        <v>37</v>
      </c>
      <c r="N330" s="296"/>
      <c r="O330" s="394">
        <f>'MARKAH UTAMA'!AJ20</f>
        <v>6</v>
      </c>
      <c r="P330" s="395"/>
      <c r="Q330" s="396"/>
      <c r="R330" s="279"/>
    </row>
    <row r="331" spans="2:17" ht="15" customHeight="1" thickBot="1">
      <c r="B331" s="315"/>
      <c r="C331" s="316"/>
      <c r="D331" s="387" t="s">
        <v>65</v>
      </c>
      <c r="E331" s="387"/>
      <c r="F331" s="387"/>
      <c r="G331" s="387"/>
      <c r="H331" s="387"/>
      <c r="I331" s="387"/>
      <c r="J331" s="388"/>
      <c r="K331" s="277">
        <f>K312+K317+K325+K326+K327+K328+K329+K330</f>
        <v>650</v>
      </c>
      <c r="L331" s="277"/>
      <c r="M331" s="277">
        <f>M312+M317+M325+M326+M327+M328+M329+M330</f>
        <v>591</v>
      </c>
      <c r="N331" s="298"/>
      <c r="O331" s="397">
        <f>'MARKAH UTAMA'!AM20</f>
        <v>4</v>
      </c>
      <c r="P331" s="398"/>
      <c r="Q331" s="399"/>
    </row>
    <row r="332" spans="2:17" ht="15" customHeight="1" thickBot="1" thickTop="1">
      <c r="B332" s="391" t="s">
        <v>66</v>
      </c>
      <c r="C332" s="392"/>
      <c r="D332" s="392"/>
      <c r="E332" s="392"/>
      <c r="F332" s="392"/>
      <c r="G332" s="392"/>
      <c r="H332" s="392"/>
      <c r="I332" s="392"/>
      <c r="J332" s="393"/>
      <c r="K332" s="379">
        <f>M331/K331</f>
        <v>0.9092307692307692</v>
      </c>
      <c r="L332" s="380"/>
      <c r="M332" s="380"/>
      <c r="N332" s="380"/>
      <c r="O332" s="380"/>
      <c r="P332" s="380"/>
      <c r="Q332" s="381"/>
    </row>
    <row r="333" spans="2:17" ht="15" customHeight="1">
      <c r="B333" s="317"/>
      <c r="C333" s="318"/>
      <c r="D333" s="319"/>
      <c r="E333" s="319"/>
      <c r="F333" s="318"/>
      <c r="G333" s="318"/>
      <c r="H333" s="318"/>
      <c r="I333" s="318"/>
      <c r="J333" s="318"/>
      <c r="K333" s="320"/>
      <c r="L333" s="320"/>
      <c r="M333" s="320"/>
      <c r="N333" s="320"/>
      <c r="O333" s="320"/>
      <c r="P333" s="320"/>
      <c r="Q333" s="320"/>
    </row>
    <row r="334" spans="2:19" ht="15" customHeight="1">
      <c r="B334" s="240" t="s">
        <v>60</v>
      </c>
      <c r="C334" s="321"/>
      <c r="D334" s="385">
        <f>'MARKAH UTAMA'!$AL$37</f>
        <v>0.7818315018315019</v>
      </c>
      <c r="E334" s="385"/>
      <c r="F334" s="385"/>
      <c r="G334" s="321" t="s">
        <v>32</v>
      </c>
      <c r="L334" s="322">
        <f>'MARKAH UTAMA'!AM20</f>
        <v>4</v>
      </c>
      <c r="M334" s="321" t="s">
        <v>31</v>
      </c>
      <c r="N334" s="321"/>
      <c r="O334" s="321"/>
      <c r="P334" s="335">
        <f>'MARKAH UTAMA'!$AW$9</f>
        <v>21</v>
      </c>
      <c r="Q334" s="245" t="s">
        <v>64</v>
      </c>
      <c r="S334" s="324"/>
    </row>
    <row r="335" spans="2:19" ht="15" customHeight="1">
      <c r="B335" s="325" t="s">
        <v>61</v>
      </c>
      <c r="C335" s="321"/>
      <c r="D335" s="325"/>
      <c r="E335" s="386">
        <f>'MARKAH UTAMA'!AV20</f>
        <v>103</v>
      </c>
      <c r="F335" s="386"/>
      <c r="G335" s="321" t="s">
        <v>45</v>
      </c>
      <c r="I335" s="240" t="s">
        <v>62</v>
      </c>
      <c r="J335" s="220">
        <f>'MARKAH UTAMA'!AW20</f>
        <v>102</v>
      </c>
      <c r="K335" s="325" t="s">
        <v>45</v>
      </c>
      <c r="M335" s="325" t="s">
        <v>33</v>
      </c>
      <c r="N335" s="241"/>
      <c r="O335" s="220">
        <f>'MARKAH UTAMA'!AX20</f>
        <v>1</v>
      </c>
      <c r="P335" s="325" t="s">
        <v>45</v>
      </c>
      <c r="Q335" s="242"/>
      <c r="S335" s="324"/>
    </row>
    <row r="336" spans="2:19" ht="15" customHeight="1">
      <c r="B336" s="321"/>
      <c r="C336" s="321"/>
      <c r="D336" s="324"/>
      <c r="E336" s="324"/>
      <c r="F336" s="324"/>
      <c r="G336" s="324"/>
      <c r="H336" s="324"/>
      <c r="I336" s="324"/>
      <c r="J336" s="324"/>
      <c r="K336" s="324"/>
      <c r="L336" s="324"/>
      <c r="M336" s="324"/>
      <c r="N336" s="324"/>
      <c r="O336" s="324"/>
      <c r="P336" s="324"/>
      <c r="Q336" s="242"/>
      <c r="S336" s="324"/>
    </row>
    <row r="337" spans="2:19" ht="15" customHeight="1">
      <c r="B337" s="326" t="s">
        <v>68</v>
      </c>
      <c r="C337" s="324"/>
      <c r="D337" s="324"/>
      <c r="E337" s="324"/>
      <c r="F337" s="324"/>
      <c r="G337" s="324"/>
      <c r="H337" s="324"/>
      <c r="I337" s="324"/>
      <c r="J337" s="324"/>
      <c r="K337" s="324"/>
      <c r="L337" s="324"/>
      <c r="M337" s="324"/>
      <c r="N337" s="324"/>
      <c r="O337" s="324"/>
      <c r="P337" s="324"/>
      <c r="Q337" s="242"/>
      <c r="S337" s="324"/>
    </row>
    <row r="338" spans="2:17" ht="15" customHeight="1">
      <c r="B338" s="327" t="s">
        <v>197</v>
      </c>
      <c r="C338" s="327"/>
      <c r="D338" s="327"/>
      <c r="E338" s="327"/>
      <c r="F338" s="327"/>
      <c r="G338" s="327"/>
      <c r="H338" s="327"/>
      <c r="I338" s="327"/>
      <c r="J338" s="327"/>
      <c r="K338" s="327"/>
      <c r="L338" s="327"/>
      <c r="M338" s="327"/>
      <c r="N338" s="327"/>
      <c r="O338" s="327"/>
      <c r="P338" s="327"/>
      <c r="Q338" s="328"/>
    </row>
    <row r="339" spans="2:17" ht="15" customHeight="1">
      <c r="B339" s="329" t="s">
        <v>198</v>
      </c>
      <c r="C339" s="329"/>
      <c r="D339" s="329"/>
      <c r="E339" s="329"/>
      <c r="F339" s="329"/>
      <c r="G339" s="329"/>
      <c r="H339" s="329"/>
      <c r="I339" s="329"/>
      <c r="J339" s="329"/>
      <c r="K339" s="329"/>
      <c r="L339" s="329"/>
      <c r="M339" s="329"/>
      <c r="N339" s="329"/>
      <c r="O339" s="329"/>
      <c r="P339" s="329"/>
      <c r="Q339" s="330"/>
    </row>
    <row r="340" spans="2:17" ht="15" customHeight="1">
      <c r="B340" s="329" t="s">
        <v>199</v>
      </c>
      <c r="C340" s="329"/>
      <c r="D340" s="329"/>
      <c r="E340" s="329"/>
      <c r="F340" s="329"/>
      <c r="G340" s="329"/>
      <c r="H340" s="329"/>
      <c r="I340" s="329"/>
      <c r="J340" s="329"/>
      <c r="K340" s="329"/>
      <c r="L340" s="329"/>
      <c r="M340" s="329"/>
      <c r="N340" s="329"/>
      <c r="O340" s="329"/>
      <c r="P340" s="329"/>
      <c r="Q340" s="330"/>
    </row>
    <row r="341" spans="2:17" ht="15" customHeight="1">
      <c r="B341" s="329" t="s">
        <v>200</v>
      </c>
      <c r="C341" s="329"/>
      <c r="D341" s="329"/>
      <c r="E341" s="329"/>
      <c r="F341" s="329"/>
      <c r="G341" s="329"/>
      <c r="H341" s="329"/>
      <c r="I341" s="329"/>
      <c r="J341" s="329"/>
      <c r="K341" s="329"/>
      <c r="L341" s="329"/>
      <c r="M341" s="329"/>
      <c r="N341" s="329"/>
      <c r="O341" s="329"/>
      <c r="P341" s="329"/>
      <c r="Q341" s="330"/>
    </row>
    <row r="342" spans="2:17" ht="15" customHeight="1">
      <c r="B342" s="329"/>
      <c r="C342" s="329"/>
      <c r="D342" s="329"/>
      <c r="E342" s="329"/>
      <c r="F342" s="329"/>
      <c r="G342" s="329"/>
      <c r="H342" s="329"/>
      <c r="I342" s="329"/>
      <c r="J342" s="329"/>
      <c r="K342" s="329"/>
      <c r="L342" s="329"/>
      <c r="M342" s="329"/>
      <c r="N342" s="329"/>
      <c r="O342" s="329"/>
      <c r="P342" s="329"/>
      <c r="Q342" s="330"/>
    </row>
    <row r="344" spans="2:4" ht="15" customHeight="1">
      <c r="B344" s="240" t="s">
        <v>24</v>
      </c>
      <c r="D344" s="240" t="str">
        <f>'MARKAH UTAMA'!C21</f>
        <v>MOHD. SHARIFUDDIN BIN MATALI</v>
      </c>
    </row>
    <row r="346" spans="2:16" ht="15" customHeight="1">
      <c r="B346" s="240" t="str">
        <f>$B$4</f>
        <v>Sekolah Rendah Haji Tarif, Brunei I</v>
      </c>
      <c r="K346" s="240" t="s">
        <v>55</v>
      </c>
      <c r="M346" s="243"/>
      <c r="N346" s="243"/>
      <c r="O346" s="244">
        <f>'MARKAH UTAMA'!AR21</f>
        <v>1760</v>
      </c>
      <c r="P346" s="244"/>
    </row>
    <row r="347" spans="2:14" ht="15" customHeight="1">
      <c r="B347" s="245" t="str">
        <f>$B$5</f>
        <v>DARJAH : 3</v>
      </c>
      <c r="C347" s="245"/>
      <c r="K347" s="340" t="s">
        <v>171</v>
      </c>
      <c r="L347" s="340"/>
      <c r="M347" s="340"/>
      <c r="N347" s="340"/>
    </row>
    <row r="348" spans="2:16" ht="15" customHeight="1">
      <c r="B348" s="240" t="s">
        <v>23</v>
      </c>
      <c r="C348" s="332">
        <f>'MARKAH UTAMA'!AS21</f>
        <v>9</v>
      </c>
      <c r="D348" s="245" t="s">
        <v>41</v>
      </c>
      <c r="E348" s="245"/>
      <c r="F348" s="245"/>
      <c r="G348" s="240">
        <f>'MARKAH UTAMA'!AT21</f>
        <v>7</v>
      </c>
      <c r="H348" s="245" t="s">
        <v>40</v>
      </c>
      <c r="J348" s="243">
        <f>'MARKAH UTAMA'!AU21</f>
        <v>13</v>
      </c>
      <c r="K348" s="245" t="s">
        <v>63</v>
      </c>
      <c r="M348" s="247"/>
      <c r="P348" s="245"/>
    </row>
    <row r="349" spans="7:9" ht="15" customHeight="1" thickBot="1">
      <c r="G349" s="246"/>
      <c r="H349" s="246"/>
      <c r="I349" s="246"/>
    </row>
    <row r="350" spans="2:17" ht="15" customHeight="1">
      <c r="B350" s="389" t="s">
        <v>29</v>
      </c>
      <c r="C350" s="342"/>
      <c r="D350" s="342"/>
      <c r="E350" s="342"/>
      <c r="F350" s="342"/>
      <c r="G350" s="342"/>
      <c r="H350" s="342"/>
      <c r="I350" s="342"/>
      <c r="J350" s="390"/>
      <c r="K350" s="341" t="s">
        <v>172</v>
      </c>
      <c r="L350" s="342"/>
      <c r="M350" s="342"/>
      <c r="N350" s="342"/>
      <c r="O350" s="342"/>
      <c r="P350" s="342"/>
      <c r="Q350" s="374"/>
    </row>
    <row r="351" spans="2:18" ht="15" customHeight="1">
      <c r="B351" s="248"/>
      <c r="C351" s="249"/>
      <c r="D351" s="250"/>
      <c r="E351" s="250"/>
      <c r="F351" s="250"/>
      <c r="G351" s="250"/>
      <c r="H351" s="250"/>
      <c r="I351" s="250"/>
      <c r="J351" s="251"/>
      <c r="K351" s="375" t="s">
        <v>58</v>
      </c>
      <c r="L351" s="376"/>
      <c r="M351" s="375" t="s">
        <v>59</v>
      </c>
      <c r="N351" s="376"/>
      <c r="O351" s="375" t="s">
        <v>54</v>
      </c>
      <c r="P351" s="377"/>
      <c r="Q351" s="378"/>
      <c r="R351" s="252"/>
    </row>
    <row r="352" spans="2:18" ht="15" customHeight="1">
      <c r="B352" s="253" t="s">
        <v>10</v>
      </c>
      <c r="C352" s="254"/>
      <c r="D352" s="255"/>
      <c r="E352" s="255"/>
      <c r="F352" s="255"/>
      <c r="G352" s="255"/>
      <c r="H352" s="255"/>
      <c r="I352" s="255"/>
      <c r="J352" s="256"/>
      <c r="K352" s="257"/>
      <c r="L352" s="258"/>
      <c r="M352" s="259"/>
      <c r="N352" s="258"/>
      <c r="O352" s="415">
        <f>'MARKAH UTAMA'!M21</f>
        <v>7</v>
      </c>
      <c r="P352" s="416"/>
      <c r="Q352" s="417"/>
      <c r="R352" s="252"/>
    </row>
    <row r="353" spans="2:18" ht="15" customHeight="1">
      <c r="B353" s="260" t="str">
        <f>'MARKAH UTAMA'!D$13</f>
        <v>Karangan</v>
      </c>
      <c r="C353" s="261"/>
      <c r="D353" s="261"/>
      <c r="E353" s="261"/>
      <c r="F353" s="261"/>
      <c r="G353" s="261"/>
      <c r="H353" s="261"/>
      <c r="I353" s="261"/>
      <c r="J353" s="262"/>
      <c r="K353" s="263">
        <f>'MARKAH UTAMA'!D$12</f>
        <v>20</v>
      </c>
      <c r="L353" s="264"/>
      <c r="M353" s="263">
        <f>'MARKAH UTAMA'!D21</f>
        <v>19</v>
      </c>
      <c r="N353" s="265"/>
      <c r="O353" s="409"/>
      <c r="P353" s="410"/>
      <c r="Q353" s="411"/>
      <c r="R353" s="266"/>
    </row>
    <row r="354" spans="2:18" ht="15" customHeight="1">
      <c r="B354" s="267" t="str">
        <f>'MARKAH UTAMA'!E$13</f>
        <v>Pemahaman</v>
      </c>
      <c r="C354" s="249"/>
      <c r="D354" s="249"/>
      <c r="E354" s="249"/>
      <c r="F354" s="249"/>
      <c r="G354" s="249"/>
      <c r="H354" s="249"/>
      <c r="I354" s="249"/>
      <c r="J354" s="265"/>
      <c r="K354" s="263">
        <f>'MARKAH UTAMA'!E$12</f>
        <v>10</v>
      </c>
      <c r="L354" s="264"/>
      <c r="M354" s="263">
        <f>'MARKAH UTAMA'!E21</f>
        <v>10</v>
      </c>
      <c r="N354" s="265"/>
      <c r="O354" s="409"/>
      <c r="P354" s="410"/>
      <c r="Q354" s="411"/>
      <c r="R354" s="266"/>
    </row>
    <row r="355" spans="2:18" ht="15" customHeight="1">
      <c r="B355" s="267" t="str">
        <f>'MARKAH UTAMA'!F$13</f>
        <v>Tatabahasa</v>
      </c>
      <c r="C355" s="249"/>
      <c r="D355" s="249"/>
      <c r="E355" s="249"/>
      <c r="F355" s="249"/>
      <c r="G355" s="249"/>
      <c r="H355" s="249"/>
      <c r="I355" s="249"/>
      <c r="J355" s="265"/>
      <c r="K355" s="263">
        <f>'MARKAH UTAMA'!F$12</f>
        <v>20</v>
      </c>
      <c r="L355" s="264"/>
      <c r="M355" s="263">
        <f>'MARKAH UTAMA'!F21</f>
        <v>20</v>
      </c>
      <c r="N355" s="265"/>
      <c r="O355" s="409"/>
      <c r="P355" s="410"/>
      <c r="Q355" s="411"/>
      <c r="R355" s="266"/>
    </row>
    <row r="356" spans="2:18" ht="15" customHeight="1">
      <c r="B356" s="267" t="str">
        <f>'MARKAH UTAMA'!G$13</f>
        <v>Tulisan Rumi</v>
      </c>
      <c r="C356" s="249"/>
      <c r="D356" s="249"/>
      <c r="E356" s="249"/>
      <c r="F356" s="249"/>
      <c r="G356" s="249"/>
      <c r="H356" s="249"/>
      <c r="I356" s="249"/>
      <c r="J356" s="265"/>
      <c r="K356" s="263">
        <f>'MARKAH UTAMA'!G$12</f>
        <v>5</v>
      </c>
      <c r="L356" s="264"/>
      <c r="M356" s="263">
        <f>'MARKAH UTAMA'!G21</f>
        <v>3</v>
      </c>
      <c r="N356" s="265"/>
      <c r="O356" s="409"/>
      <c r="P356" s="410"/>
      <c r="Q356" s="411"/>
      <c r="R356" s="266"/>
    </row>
    <row r="357" spans="2:18" ht="15" customHeight="1">
      <c r="B357" s="267" t="str">
        <f>'MARKAH UTAMA'!H$13</f>
        <v>Tulisan Jawi</v>
      </c>
      <c r="C357" s="249"/>
      <c r="D357" s="249"/>
      <c r="E357" s="249"/>
      <c r="F357" s="249"/>
      <c r="G357" s="249"/>
      <c r="H357" s="249"/>
      <c r="I357" s="249"/>
      <c r="J357" s="265"/>
      <c r="K357" s="263">
        <f>'MARKAH UTAMA'!H$12</f>
        <v>5</v>
      </c>
      <c r="L357" s="264"/>
      <c r="M357" s="263">
        <f>'MARKAH UTAMA'!H21</f>
        <v>3</v>
      </c>
      <c r="N357" s="265"/>
      <c r="O357" s="409"/>
      <c r="P357" s="410"/>
      <c r="Q357" s="411"/>
      <c r="R357" s="266"/>
    </row>
    <row r="358" spans="2:18" ht="15" customHeight="1">
      <c r="B358" s="267" t="str">
        <f>'MARKAH UTAMA'!I$13</f>
        <v>Ejaan  &amp; Rencana Rumi</v>
      </c>
      <c r="C358" s="249"/>
      <c r="D358" s="249"/>
      <c r="E358" s="249"/>
      <c r="F358" s="249"/>
      <c r="G358" s="249"/>
      <c r="H358" s="249"/>
      <c r="I358" s="249"/>
      <c r="J358" s="265"/>
      <c r="K358" s="263">
        <f>'MARKAH UTAMA'!I$12</f>
        <v>5</v>
      </c>
      <c r="L358" s="264"/>
      <c r="M358" s="263">
        <f>'MARKAH UTAMA'!I21</f>
        <v>5</v>
      </c>
      <c r="N358" s="265"/>
      <c r="O358" s="409"/>
      <c r="P358" s="410"/>
      <c r="Q358" s="411"/>
      <c r="R358" s="266"/>
    </row>
    <row r="359" spans="2:18" ht="15" customHeight="1">
      <c r="B359" s="268" t="str">
        <f>'MARKAH UTAMA'!J$13</f>
        <v>Ejaan &amp; Rencana Jawi</v>
      </c>
      <c r="C359" s="249"/>
      <c r="D359" s="249"/>
      <c r="E359" s="249"/>
      <c r="F359" s="249"/>
      <c r="G359" s="249"/>
      <c r="H359" s="249"/>
      <c r="I359" s="249"/>
      <c r="J359" s="265"/>
      <c r="K359" s="263">
        <f>'MARKAH UTAMA'!J$12</f>
        <v>5</v>
      </c>
      <c r="L359" s="264"/>
      <c r="M359" s="263">
        <f>'MARKAH UTAMA'!J21</f>
        <v>4</v>
      </c>
      <c r="N359" s="265"/>
      <c r="O359" s="409"/>
      <c r="P359" s="410"/>
      <c r="Q359" s="411"/>
      <c r="R359" s="266"/>
    </row>
    <row r="360" spans="2:18" ht="15" customHeight="1" thickBot="1">
      <c r="B360" s="269" t="str">
        <f>'MARKAH UTAMA'!K$13</f>
        <v>Bacaan dan Lisan</v>
      </c>
      <c r="C360" s="254"/>
      <c r="D360" s="254"/>
      <c r="E360" s="254"/>
      <c r="F360" s="254"/>
      <c r="G360" s="254"/>
      <c r="H360" s="254"/>
      <c r="I360" s="254"/>
      <c r="J360" s="270"/>
      <c r="K360" s="271">
        <f>'MARKAH UTAMA'!K$12</f>
        <v>30</v>
      </c>
      <c r="L360" s="272"/>
      <c r="M360" s="271">
        <f>'MARKAH UTAMA'!K21</f>
        <v>27</v>
      </c>
      <c r="N360" s="273"/>
      <c r="O360" s="409"/>
      <c r="P360" s="410"/>
      <c r="Q360" s="411"/>
      <c r="R360" s="266"/>
    </row>
    <row r="361" spans="2:18" ht="15" customHeight="1" thickBot="1">
      <c r="B361" s="274"/>
      <c r="C361" s="403" t="s">
        <v>67</v>
      </c>
      <c r="D361" s="404"/>
      <c r="E361" s="404"/>
      <c r="F361" s="404"/>
      <c r="G361" s="404"/>
      <c r="H361" s="404"/>
      <c r="I361" s="404"/>
      <c r="J361" s="405"/>
      <c r="K361" s="277">
        <f>SUM(K353:K360)</f>
        <v>100</v>
      </c>
      <c r="L361" s="275"/>
      <c r="M361" s="277">
        <f>SUM(M353:M360)</f>
        <v>91</v>
      </c>
      <c r="N361" s="278"/>
      <c r="O361" s="412"/>
      <c r="P361" s="413"/>
      <c r="Q361" s="414"/>
      <c r="R361" s="279"/>
    </row>
    <row r="362" spans="2:18" ht="15" customHeight="1" thickTop="1">
      <c r="B362" s="280" t="s">
        <v>22</v>
      </c>
      <c r="C362" s="281"/>
      <c r="D362" s="281"/>
      <c r="E362" s="282"/>
      <c r="F362" s="282"/>
      <c r="G362" s="281"/>
      <c r="H362" s="281"/>
      <c r="I362" s="281"/>
      <c r="J362" s="283"/>
      <c r="K362" s="284"/>
      <c r="L362" s="285"/>
      <c r="M362" s="285"/>
      <c r="N362" s="286"/>
      <c r="O362" s="406">
        <f>'MARKAH UTAMA'!R21</f>
        <v>6</v>
      </c>
      <c r="P362" s="407"/>
      <c r="Q362" s="408"/>
      <c r="R362" s="279"/>
    </row>
    <row r="363" spans="2:18" ht="15" customHeight="1">
      <c r="B363" s="287" t="str">
        <f>'MARKAH UTAMA'!N$13</f>
        <v>Aktiviti</v>
      </c>
      <c r="C363" s="288"/>
      <c r="D363" s="261"/>
      <c r="E363" s="289"/>
      <c r="F363" s="289"/>
      <c r="G363" s="261"/>
      <c r="H363" s="261"/>
      <c r="I363" s="261"/>
      <c r="J363" s="261"/>
      <c r="K363" s="263">
        <f>'MARKAH UTAMA'!N$12</f>
        <v>20</v>
      </c>
      <c r="L363" s="264"/>
      <c r="M363" s="263">
        <f>'MARKAH UTAMA'!N21</f>
        <v>18</v>
      </c>
      <c r="N363" s="264"/>
      <c r="O363" s="409"/>
      <c r="P363" s="410"/>
      <c r="Q363" s="411"/>
      <c r="R363" s="279"/>
    </row>
    <row r="364" spans="2:18" ht="15" customHeight="1">
      <c r="B364" s="290" t="str">
        <f>'MARKAH UTAMA'!O$13</f>
        <v>Congak &amp; Sifir</v>
      </c>
      <c r="C364" s="249"/>
      <c r="D364" s="249"/>
      <c r="E364" s="291"/>
      <c r="F364" s="291"/>
      <c r="G364" s="249"/>
      <c r="H364" s="249"/>
      <c r="I364" s="249"/>
      <c r="J364" s="249"/>
      <c r="K364" s="263">
        <f>'MARKAH UTAMA'!O$12</f>
        <v>30</v>
      </c>
      <c r="L364" s="264"/>
      <c r="M364" s="263">
        <f>'MARKAH UTAMA'!O21</f>
        <v>25</v>
      </c>
      <c r="N364" s="264"/>
      <c r="O364" s="409"/>
      <c r="P364" s="410"/>
      <c r="Q364" s="411"/>
      <c r="R364" s="279"/>
    </row>
    <row r="365" spans="2:18" ht="15" customHeight="1" thickBot="1">
      <c r="B365" s="292" t="str">
        <f>'MARKAH UTAMA'!P$13</f>
        <v>Matematik</v>
      </c>
      <c r="C365" s="254"/>
      <c r="D365" s="254"/>
      <c r="E365" s="293"/>
      <c r="F365" s="293"/>
      <c r="G365" s="293"/>
      <c r="H365" s="293"/>
      <c r="I365" s="293"/>
      <c r="J365" s="293"/>
      <c r="K365" s="294">
        <f>'MARKAH UTAMA'!P$12</f>
        <v>50</v>
      </c>
      <c r="L365" s="295"/>
      <c r="M365" s="294">
        <f>'MARKAH UTAMA'!P21</f>
        <v>38</v>
      </c>
      <c r="N365" s="296"/>
      <c r="O365" s="409"/>
      <c r="P365" s="410"/>
      <c r="Q365" s="411"/>
      <c r="R365" s="279"/>
    </row>
    <row r="366" spans="2:18" ht="15" customHeight="1" thickBot="1">
      <c r="B366" s="274"/>
      <c r="C366" s="403" t="s">
        <v>67</v>
      </c>
      <c r="D366" s="404"/>
      <c r="E366" s="404"/>
      <c r="F366" s="404"/>
      <c r="G366" s="404"/>
      <c r="H366" s="404"/>
      <c r="I366" s="404"/>
      <c r="J366" s="405"/>
      <c r="K366" s="297">
        <f>SUM(K363:K365)</f>
        <v>100</v>
      </c>
      <c r="L366" s="275"/>
      <c r="M366" s="277">
        <f>SUM(M363:M365)</f>
        <v>81</v>
      </c>
      <c r="N366" s="298"/>
      <c r="O366" s="412"/>
      <c r="P366" s="413"/>
      <c r="Q366" s="414"/>
      <c r="R366" s="279"/>
    </row>
    <row r="367" spans="2:18" ht="15" customHeight="1" thickTop="1">
      <c r="B367" s="280" t="s">
        <v>21</v>
      </c>
      <c r="C367" s="281"/>
      <c r="D367" s="281"/>
      <c r="E367" s="282"/>
      <c r="F367" s="282"/>
      <c r="G367" s="281"/>
      <c r="H367" s="281"/>
      <c r="I367" s="281"/>
      <c r="J367" s="283"/>
      <c r="K367" s="284"/>
      <c r="L367" s="285"/>
      <c r="M367" s="285"/>
      <c r="N367" s="286"/>
      <c r="O367" s="406">
        <f>'MARKAH UTAMA'!Z21</f>
        <v>11</v>
      </c>
      <c r="P367" s="407"/>
      <c r="Q367" s="408"/>
      <c r="R367" s="266"/>
    </row>
    <row r="368" spans="2:18" ht="15" customHeight="1">
      <c r="B368" s="287" t="str">
        <f>'MARKAH UTAMA'!S$13</f>
        <v>Composition</v>
      </c>
      <c r="C368" s="261"/>
      <c r="D368" s="261"/>
      <c r="E368" s="299"/>
      <c r="F368" s="299"/>
      <c r="G368" s="261"/>
      <c r="H368" s="261"/>
      <c r="I368" s="261"/>
      <c r="J368" s="262"/>
      <c r="K368" s="300">
        <f>'MARKAH UTAMA'!S$12</f>
        <v>20</v>
      </c>
      <c r="L368" s="301"/>
      <c r="M368" s="300">
        <f>'MARKAH UTAMA'!S21</f>
        <v>18</v>
      </c>
      <c r="N368" s="301"/>
      <c r="O368" s="409"/>
      <c r="P368" s="410"/>
      <c r="Q368" s="411"/>
      <c r="R368" s="266"/>
    </row>
    <row r="369" spans="2:18" ht="15" customHeight="1">
      <c r="B369" s="302" t="str">
        <f>'MARKAH UTAMA'!T$13</f>
        <v>Grammar</v>
      </c>
      <c r="C369" s="303"/>
      <c r="D369" s="249"/>
      <c r="E369" s="291"/>
      <c r="F369" s="291"/>
      <c r="G369" s="291"/>
      <c r="H369" s="291"/>
      <c r="I369" s="291"/>
      <c r="J369" s="265"/>
      <c r="K369" s="263">
        <v>20</v>
      </c>
      <c r="L369" s="264"/>
      <c r="M369" s="263">
        <f>'MARKAH UTAMA'!T21</f>
        <v>15</v>
      </c>
      <c r="N369" s="264"/>
      <c r="O369" s="409"/>
      <c r="P369" s="410"/>
      <c r="Q369" s="411"/>
      <c r="R369" s="266"/>
    </row>
    <row r="370" spans="2:18" ht="15" customHeight="1">
      <c r="B370" s="302" t="str">
        <f>'MARKAH UTAMA'!U$13</f>
        <v>Comprehension</v>
      </c>
      <c r="C370" s="303"/>
      <c r="D370" s="249"/>
      <c r="E370" s="291"/>
      <c r="F370" s="291"/>
      <c r="G370" s="249"/>
      <c r="H370" s="249"/>
      <c r="I370" s="249"/>
      <c r="J370" s="265"/>
      <c r="K370" s="263">
        <f>'MARKAH UTAMA'!U$12</f>
        <v>10</v>
      </c>
      <c r="L370" s="264"/>
      <c r="M370" s="263">
        <f>'MARKAH UTAMA'!U21</f>
        <v>4</v>
      </c>
      <c r="N370" s="264"/>
      <c r="O370" s="409"/>
      <c r="P370" s="410"/>
      <c r="Q370" s="411"/>
      <c r="R370" s="266"/>
    </row>
    <row r="371" spans="2:18" ht="15" customHeight="1">
      <c r="B371" s="302" t="str">
        <f>'MARKAH UTAMA'!V$13</f>
        <v>Vocabulary</v>
      </c>
      <c r="C371" s="249"/>
      <c r="D371" s="249"/>
      <c r="E371" s="291"/>
      <c r="F371" s="291"/>
      <c r="G371" s="249"/>
      <c r="H371" s="249"/>
      <c r="I371" s="249"/>
      <c r="J371" s="265"/>
      <c r="K371" s="263">
        <f>'MARKAH UTAMA'!V$12</f>
        <v>10</v>
      </c>
      <c r="L371" s="264"/>
      <c r="M371" s="263">
        <f>'MARKAH UTAMA'!V21</f>
        <v>8</v>
      </c>
      <c r="N371" s="264"/>
      <c r="O371" s="409"/>
      <c r="P371" s="410"/>
      <c r="Q371" s="411"/>
      <c r="R371" s="266"/>
    </row>
    <row r="372" spans="2:18" ht="15" customHeight="1">
      <c r="B372" s="302" t="str">
        <f>'MARKAH UTAMA'!W$13</f>
        <v>Spelling</v>
      </c>
      <c r="C372" s="249"/>
      <c r="D372" s="249"/>
      <c r="E372" s="291"/>
      <c r="F372" s="291"/>
      <c r="G372" s="249"/>
      <c r="H372" s="249"/>
      <c r="I372" s="249"/>
      <c r="J372" s="265"/>
      <c r="K372" s="263">
        <f>'MARKAH UTAMA'!W$12</f>
        <v>10</v>
      </c>
      <c r="L372" s="264"/>
      <c r="M372" s="263">
        <f>'MARKAH UTAMA'!W21</f>
        <v>10</v>
      </c>
      <c r="N372" s="264"/>
      <c r="O372" s="409"/>
      <c r="P372" s="410"/>
      <c r="Q372" s="411"/>
      <c r="R372" s="266"/>
    </row>
    <row r="373" spans="2:18" ht="15" customHeight="1" thickBot="1">
      <c r="B373" s="292" t="str">
        <f>'MARKAH UTAMA'!X$13</f>
        <v>Reading &amp; Oral</v>
      </c>
      <c r="C373" s="254"/>
      <c r="D373" s="254"/>
      <c r="E373" s="304"/>
      <c r="F373" s="304"/>
      <c r="G373" s="254"/>
      <c r="H373" s="254"/>
      <c r="I373" s="254"/>
      <c r="J373" s="270"/>
      <c r="K373" s="294">
        <f>'MARKAH UTAMA'!X$12</f>
        <v>30</v>
      </c>
      <c r="L373" s="296"/>
      <c r="M373" s="294">
        <f>'MARKAH UTAMA'!X21</f>
        <v>23</v>
      </c>
      <c r="N373" s="296"/>
      <c r="O373" s="409"/>
      <c r="P373" s="410"/>
      <c r="Q373" s="411"/>
      <c r="R373" s="266"/>
    </row>
    <row r="374" spans="2:18" ht="15" customHeight="1" thickBot="1">
      <c r="B374" s="274"/>
      <c r="C374" s="403" t="s">
        <v>67</v>
      </c>
      <c r="D374" s="404"/>
      <c r="E374" s="404"/>
      <c r="F374" s="404"/>
      <c r="G374" s="404"/>
      <c r="H374" s="404"/>
      <c r="I374" s="404"/>
      <c r="J374" s="405"/>
      <c r="K374" s="275">
        <f>SUM(K368:K373)</f>
        <v>100</v>
      </c>
      <c r="L374" s="275"/>
      <c r="M374" s="297">
        <f>SUM(M368:M373)</f>
        <v>78</v>
      </c>
      <c r="N374" s="305"/>
      <c r="O374" s="412"/>
      <c r="P374" s="413"/>
      <c r="Q374" s="414"/>
      <c r="R374" s="279"/>
    </row>
    <row r="375" spans="2:18" ht="15" customHeight="1" thickTop="1">
      <c r="B375" s="306" t="str">
        <f>'MARKAH UTAMA'!AA$13</f>
        <v>PELAJARAN AM</v>
      </c>
      <c r="C375" s="307"/>
      <c r="D375" s="308"/>
      <c r="E375" s="308"/>
      <c r="F375" s="308"/>
      <c r="G375" s="261"/>
      <c r="H375" s="261"/>
      <c r="I375" s="261"/>
      <c r="J375" s="261"/>
      <c r="K375" s="300">
        <f>'MARKAH UTAMA'!AA$11</f>
        <v>100</v>
      </c>
      <c r="L375" s="261"/>
      <c r="M375" s="300">
        <f>'MARKAH UTAMA'!AA21</f>
        <v>95</v>
      </c>
      <c r="N375" s="301"/>
      <c r="O375" s="400">
        <f>'MARKAH UTAMA'!AB21</f>
        <v>8</v>
      </c>
      <c r="P375" s="401"/>
      <c r="Q375" s="402"/>
      <c r="R375" s="279"/>
    </row>
    <row r="376" spans="2:18" ht="15" customHeight="1">
      <c r="B376" s="309" t="str">
        <f>'MARKAH UTAMA'!AC$13</f>
        <v>S I V I K</v>
      </c>
      <c r="C376" s="310"/>
      <c r="D376" s="311"/>
      <c r="E376" s="311"/>
      <c r="F376" s="311"/>
      <c r="G376" s="249"/>
      <c r="H376" s="249"/>
      <c r="I376" s="249"/>
      <c r="J376" s="249"/>
      <c r="K376" s="263">
        <f>'MARKAH UTAMA'!AC$11</f>
        <v>50</v>
      </c>
      <c r="L376" s="249"/>
      <c r="M376" s="263">
        <f>'MARKAH UTAMA'!AC21</f>
        <v>49</v>
      </c>
      <c r="N376" s="264"/>
      <c r="O376" s="382">
        <f>'MARKAH UTAMA'!AD21</f>
        <v>7</v>
      </c>
      <c r="P376" s="383"/>
      <c r="Q376" s="384"/>
      <c r="R376" s="279"/>
    </row>
    <row r="377" spans="2:18" ht="15" customHeight="1">
      <c r="B377" s="309" t="str">
        <f>'MARKAH UTAMA'!AE$13</f>
        <v>L U K I S A N</v>
      </c>
      <c r="C377" s="310"/>
      <c r="D377" s="310"/>
      <c r="E377" s="310"/>
      <c r="F377" s="310"/>
      <c r="G377" s="249"/>
      <c r="H377" s="249"/>
      <c r="I377" s="249"/>
      <c r="J377" s="249"/>
      <c r="K377" s="263">
        <f>'MARKAH UTAMA'!AE$11</f>
        <v>50</v>
      </c>
      <c r="L377" s="249"/>
      <c r="M377" s="263">
        <f>'MARKAH UTAMA'!AE21</f>
        <v>44</v>
      </c>
      <c r="N377" s="264"/>
      <c r="O377" s="382">
        <f>'MARKAH UTAMA'!AF21</f>
        <v>7</v>
      </c>
      <c r="P377" s="383"/>
      <c r="Q377" s="384"/>
      <c r="R377" s="279"/>
    </row>
    <row r="378" spans="2:18" ht="15" customHeight="1">
      <c r="B378" s="309" t="str">
        <f>'MARKAH UTAMA'!AG$13</f>
        <v>PELAJARAN  UGAMA ISLAM</v>
      </c>
      <c r="C378" s="310"/>
      <c r="D378" s="310"/>
      <c r="E378" s="310"/>
      <c r="F378" s="310"/>
      <c r="G378" s="249"/>
      <c r="H378" s="249"/>
      <c r="I378" s="249"/>
      <c r="J378" s="249"/>
      <c r="K378" s="263">
        <f>'MARKAH UTAMA'!AG$11</f>
        <v>100</v>
      </c>
      <c r="L378" s="249"/>
      <c r="M378" s="263">
        <f>'MARKAH UTAMA'!AG21</f>
        <v>89</v>
      </c>
      <c r="N378" s="264"/>
      <c r="O378" s="382">
        <f>'MARKAH UTAMA'!AH21</f>
        <v>9</v>
      </c>
      <c r="P378" s="383"/>
      <c r="Q378" s="384"/>
      <c r="R378" s="279"/>
    </row>
    <row r="379" spans="2:18" ht="15" customHeight="1" thickBot="1">
      <c r="B379" s="312" t="str">
        <f>'MARKAH UTAMA'!AI$13</f>
        <v>PENDIDIKAN JASMANI</v>
      </c>
      <c r="C379" s="313"/>
      <c r="D379" s="314"/>
      <c r="E379" s="314"/>
      <c r="F379" s="314"/>
      <c r="G379" s="254"/>
      <c r="H379" s="254"/>
      <c r="I379" s="254"/>
      <c r="J379" s="254"/>
      <c r="K379" s="294">
        <f>'MARKAH UTAMA'!AI$11</f>
        <v>50</v>
      </c>
      <c r="L379" s="254"/>
      <c r="M379" s="294">
        <f>'MARKAH UTAMA'!AI21</f>
        <v>37</v>
      </c>
      <c r="N379" s="296"/>
      <c r="O379" s="394">
        <f>'MARKAH UTAMA'!AJ21</f>
        <v>6</v>
      </c>
      <c r="P379" s="395"/>
      <c r="Q379" s="396"/>
      <c r="R379" s="279"/>
    </row>
    <row r="380" spans="2:17" ht="15" customHeight="1" thickBot="1">
      <c r="B380" s="315"/>
      <c r="C380" s="316"/>
      <c r="D380" s="387" t="s">
        <v>65</v>
      </c>
      <c r="E380" s="387"/>
      <c r="F380" s="387"/>
      <c r="G380" s="387"/>
      <c r="H380" s="387"/>
      <c r="I380" s="387"/>
      <c r="J380" s="388"/>
      <c r="K380" s="277">
        <f>K361+K366+K374+K375+K376+K377+K378+K379</f>
        <v>650</v>
      </c>
      <c r="L380" s="275"/>
      <c r="M380" s="277">
        <f>M361+M366+M374+M375+M376+M377+M378+M379</f>
        <v>564</v>
      </c>
      <c r="N380" s="298"/>
      <c r="O380" s="397">
        <f>'MARKAH UTAMA'!AM21</f>
        <v>7</v>
      </c>
      <c r="P380" s="398"/>
      <c r="Q380" s="399"/>
    </row>
    <row r="381" spans="2:17" ht="15" customHeight="1" thickBot="1" thickTop="1">
      <c r="B381" s="391" t="s">
        <v>66</v>
      </c>
      <c r="C381" s="392"/>
      <c r="D381" s="392"/>
      <c r="E381" s="392"/>
      <c r="F381" s="392"/>
      <c r="G381" s="392"/>
      <c r="H381" s="392"/>
      <c r="I381" s="392"/>
      <c r="J381" s="393"/>
      <c r="K381" s="379">
        <f>M380/K380</f>
        <v>0.8676923076923077</v>
      </c>
      <c r="L381" s="380"/>
      <c r="M381" s="380"/>
      <c r="N381" s="380"/>
      <c r="O381" s="380"/>
      <c r="P381" s="380"/>
      <c r="Q381" s="381"/>
    </row>
    <row r="382" spans="2:17" ht="15" customHeight="1">
      <c r="B382" s="317"/>
      <c r="C382" s="318"/>
      <c r="D382" s="319"/>
      <c r="E382" s="319"/>
      <c r="F382" s="318"/>
      <c r="G382" s="318"/>
      <c r="H382" s="318"/>
      <c r="I382" s="318"/>
      <c r="J382" s="318"/>
      <c r="K382" s="320"/>
      <c r="L382" s="320"/>
      <c r="M382" s="320"/>
      <c r="N382" s="320"/>
      <c r="O382" s="320"/>
      <c r="P382" s="320"/>
      <c r="Q382" s="320"/>
    </row>
    <row r="383" spans="2:19" ht="15" customHeight="1">
      <c r="B383" s="240" t="s">
        <v>60</v>
      </c>
      <c r="C383" s="321"/>
      <c r="D383" s="385">
        <f>'MARKAH UTAMA'!$AL$37</f>
        <v>0.7818315018315019</v>
      </c>
      <c r="E383" s="385"/>
      <c r="F383" s="385"/>
      <c r="G383" s="321" t="s">
        <v>32</v>
      </c>
      <c r="L383" s="322">
        <f>'MARKAH UTAMA'!AM21</f>
        <v>7</v>
      </c>
      <c r="M383" s="321" t="s">
        <v>31</v>
      </c>
      <c r="N383" s="321"/>
      <c r="O383" s="321"/>
      <c r="P383" s="335">
        <f>'MARKAH UTAMA'!$AW$9</f>
        <v>21</v>
      </c>
      <c r="Q383" s="245" t="s">
        <v>64</v>
      </c>
      <c r="S383" s="324"/>
    </row>
    <row r="384" spans="2:19" ht="15" customHeight="1">
      <c r="B384" s="325" t="s">
        <v>61</v>
      </c>
      <c r="C384" s="321"/>
      <c r="D384" s="325"/>
      <c r="E384" s="386">
        <f>'MARKAH UTAMA'!AV21</f>
        <v>103</v>
      </c>
      <c r="F384" s="386"/>
      <c r="G384" s="321" t="s">
        <v>45</v>
      </c>
      <c r="I384" s="240" t="s">
        <v>62</v>
      </c>
      <c r="J384" s="220">
        <f>'MARKAH UTAMA'!AW21</f>
        <v>102</v>
      </c>
      <c r="K384" s="325" t="s">
        <v>45</v>
      </c>
      <c r="M384" s="325" t="s">
        <v>33</v>
      </c>
      <c r="N384" s="241"/>
      <c r="O384" s="220">
        <f>'MARKAH UTAMA'!AX21</f>
        <v>1</v>
      </c>
      <c r="P384" s="325" t="s">
        <v>45</v>
      </c>
      <c r="Q384" s="242"/>
      <c r="S384" s="324"/>
    </row>
    <row r="385" spans="2:19" ht="15" customHeight="1">
      <c r="B385" s="321"/>
      <c r="C385" s="321"/>
      <c r="D385" s="324"/>
      <c r="E385" s="324"/>
      <c r="F385" s="324"/>
      <c r="G385" s="324"/>
      <c r="H385" s="324"/>
      <c r="I385" s="324"/>
      <c r="J385" s="324"/>
      <c r="K385" s="324"/>
      <c r="L385" s="324"/>
      <c r="M385" s="324"/>
      <c r="N385" s="324"/>
      <c r="O385" s="324"/>
      <c r="P385" s="324"/>
      <c r="Q385" s="242"/>
      <c r="S385" s="324"/>
    </row>
    <row r="386" spans="2:19" ht="15" customHeight="1">
      <c r="B386" s="326" t="s">
        <v>68</v>
      </c>
      <c r="C386" s="324"/>
      <c r="D386" s="324"/>
      <c r="E386" s="324"/>
      <c r="F386" s="324"/>
      <c r="G386" s="324"/>
      <c r="H386" s="324"/>
      <c r="I386" s="324"/>
      <c r="J386" s="324"/>
      <c r="K386" s="324"/>
      <c r="L386" s="324"/>
      <c r="M386" s="324"/>
      <c r="N386" s="324"/>
      <c r="O386" s="324"/>
      <c r="P386" s="324"/>
      <c r="Q386" s="242"/>
      <c r="S386" s="324"/>
    </row>
    <row r="387" spans="2:17" ht="15" customHeight="1">
      <c r="B387" s="327" t="s">
        <v>201</v>
      </c>
      <c r="C387" s="327"/>
      <c r="D387" s="327"/>
      <c r="E387" s="327"/>
      <c r="F387" s="327"/>
      <c r="G387" s="327"/>
      <c r="H387" s="327"/>
      <c r="I387" s="327"/>
      <c r="J387" s="327"/>
      <c r="K387" s="327"/>
      <c r="L387" s="327"/>
      <c r="M387" s="327"/>
      <c r="N387" s="327"/>
      <c r="O387" s="327"/>
      <c r="P387" s="327"/>
      <c r="Q387" s="328"/>
    </row>
    <row r="388" spans="2:17" ht="15" customHeight="1">
      <c r="B388" s="329" t="s">
        <v>202</v>
      </c>
      <c r="C388" s="329"/>
      <c r="D388" s="329"/>
      <c r="E388" s="329"/>
      <c r="F388" s="329"/>
      <c r="G388" s="329"/>
      <c r="H388" s="329"/>
      <c r="I388" s="329"/>
      <c r="J388" s="329"/>
      <c r="K388" s="329"/>
      <c r="L388" s="329"/>
      <c r="M388" s="329"/>
      <c r="N388" s="329"/>
      <c r="O388" s="329"/>
      <c r="P388" s="329"/>
      <c r="Q388" s="330"/>
    </row>
    <row r="389" spans="2:17" ht="15" customHeight="1">
      <c r="B389" s="329" t="s">
        <v>203</v>
      </c>
      <c r="C389" s="329"/>
      <c r="D389" s="329"/>
      <c r="E389" s="329"/>
      <c r="F389" s="329"/>
      <c r="G389" s="329"/>
      <c r="H389" s="329"/>
      <c r="I389" s="329"/>
      <c r="J389" s="329"/>
      <c r="K389" s="329"/>
      <c r="L389" s="329"/>
      <c r="M389" s="329"/>
      <c r="N389" s="329"/>
      <c r="O389" s="329"/>
      <c r="P389" s="329"/>
      <c r="Q389" s="330"/>
    </row>
    <row r="390" spans="2:17" ht="15" customHeight="1">
      <c r="B390" s="329" t="s">
        <v>199</v>
      </c>
      <c r="C390" s="329"/>
      <c r="D390" s="329"/>
      <c r="E390" s="329"/>
      <c r="F390" s="329"/>
      <c r="G390" s="329"/>
      <c r="H390" s="329"/>
      <c r="I390" s="329"/>
      <c r="J390" s="329"/>
      <c r="K390" s="329"/>
      <c r="L390" s="329"/>
      <c r="M390" s="329"/>
      <c r="N390" s="329"/>
      <c r="O390" s="329"/>
      <c r="P390" s="329"/>
      <c r="Q390" s="330"/>
    </row>
    <row r="391" spans="2:17" ht="15" customHeight="1">
      <c r="B391" s="329"/>
      <c r="C391" s="329"/>
      <c r="D391" s="329"/>
      <c r="E391" s="329"/>
      <c r="F391" s="329"/>
      <c r="G391" s="329"/>
      <c r="H391" s="329"/>
      <c r="I391" s="329"/>
      <c r="J391" s="329"/>
      <c r="K391" s="329"/>
      <c r="L391" s="329"/>
      <c r="M391" s="329"/>
      <c r="N391" s="329"/>
      <c r="O391" s="329"/>
      <c r="P391" s="329"/>
      <c r="Q391" s="330"/>
    </row>
    <row r="393" spans="2:4" ht="15" customHeight="1">
      <c r="B393" s="240" t="s">
        <v>24</v>
      </c>
      <c r="D393" s="240" t="str">
        <f>'MARKAH UTAMA'!C22</f>
        <v>MOHD. SILMI SANIM BIN SABLI</v>
      </c>
    </row>
    <row r="395" spans="2:16" ht="15" customHeight="1">
      <c r="B395" s="240" t="str">
        <f>$B$4</f>
        <v>Sekolah Rendah Haji Tarif, Brunei I</v>
      </c>
      <c r="K395" s="240" t="s">
        <v>55</v>
      </c>
      <c r="M395" s="243"/>
      <c r="N395" s="243"/>
      <c r="O395" s="244">
        <f>'MARKAH UTAMA'!AR22</f>
        <v>1761</v>
      </c>
      <c r="P395" s="244"/>
    </row>
    <row r="396" spans="2:14" ht="15" customHeight="1">
      <c r="B396" s="245" t="str">
        <f>$B$5</f>
        <v>DARJAH : 3</v>
      </c>
      <c r="C396" s="245"/>
      <c r="K396" s="340" t="s">
        <v>171</v>
      </c>
      <c r="L396" s="340"/>
      <c r="M396" s="340"/>
      <c r="N396" s="340"/>
    </row>
    <row r="397" spans="2:16" ht="15" customHeight="1">
      <c r="B397" s="240" t="s">
        <v>23</v>
      </c>
      <c r="C397" s="246">
        <f>'MARKAH UTAMA'!AS22</f>
        <v>9</v>
      </c>
      <c r="D397" s="245" t="s">
        <v>41</v>
      </c>
      <c r="E397" s="245"/>
      <c r="F397" s="245"/>
      <c r="G397" s="240">
        <f>'MARKAH UTAMA'!AT22</f>
        <v>1</v>
      </c>
      <c r="H397" s="245" t="s">
        <v>40</v>
      </c>
      <c r="J397" s="243">
        <f>'MARKAH UTAMA'!AU22</f>
        <v>22</v>
      </c>
      <c r="K397" s="245" t="s">
        <v>63</v>
      </c>
      <c r="M397" s="247"/>
      <c r="P397" s="245"/>
    </row>
    <row r="398" spans="7:9" ht="15" customHeight="1" thickBot="1">
      <c r="G398" s="246"/>
      <c r="H398" s="246"/>
      <c r="I398" s="246"/>
    </row>
    <row r="399" spans="2:17" ht="15" customHeight="1">
      <c r="B399" s="389" t="s">
        <v>29</v>
      </c>
      <c r="C399" s="342"/>
      <c r="D399" s="342"/>
      <c r="E399" s="342"/>
      <c r="F399" s="342"/>
      <c r="G399" s="342"/>
      <c r="H399" s="342"/>
      <c r="I399" s="342"/>
      <c r="J399" s="390"/>
      <c r="K399" s="341" t="s">
        <v>172</v>
      </c>
      <c r="L399" s="342"/>
      <c r="M399" s="342"/>
      <c r="N399" s="342"/>
      <c r="O399" s="342"/>
      <c r="P399" s="342"/>
      <c r="Q399" s="374"/>
    </row>
    <row r="400" spans="2:18" ht="15" customHeight="1">
      <c r="B400" s="248"/>
      <c r="C400" s="249"/>
      <c r="D400" s="250"/>
      <c r="E400" s="250"/>
      <c r="F400" s="250"/>
      <c r="G400" s="250"/>
      <c r="H400" s="250"/>
      <c r="I400" s="250"/>
      <c r="J400" s="251"/>
      <c r="K400" s="375" t="s">
        <v>58</v>
      </c>
      <c r="L400" s="376"/>
      <c r="M400" s="375" t="s">
        <v>59</v>
      </c>
      <c r="N400" s="376"/>
      <c r="O400" s="375" t="s">
        <v>54</v>
      </c>
      <c r="P400" s="377"/>
      <c r="Q400" s="378"/>
      <c r="R400" s="252"/>
    </row>
    <row r="401" spans="2:18" ht="15" customHeight="1">
      <c r="B401" s="253" t="s">
        <v>10</v>
      </c>
      <c r="C401" s="254"/>
      <c r="D401" s="255"/>
      <c r="E401" s="255"/>
      <c r="F401" s="255"/>
      <c r="G401" s="255"/>
      <c r="H401" s="255"/>
      <c r="I401" s="255"/>
      <c r="J401" s="256"/>
      <c r="K401" s="257"/>
      <c r="L401" s="258"/>
      <c r="M401" s="259"/>
      <c r="N401" s="258"/>
      <c r="O401" s="415">
        <f>'MARKAH UTAMA'!M22</f>
        <v>15</v>
      </c>
      <c r="P401" s="416"/>
      <c r="Q401" s="417"/>
      <c r="R401" s="252"/>
    </row>
    <row r="402" spans="2:18" ht="15" customHeight="1">
      <c r="B402" s="260" t="str">
        <f>'MARKAH UTAMA'!D$13</f>
        <v>Karangan</v>
      </c>
      <c r="C402" s="261"/>
      <c r="D402" s="261"/>
      <c r="E402" s="261"/>
      <c r="F402" s="261"/>
      <c r="G402" s="261"/>
      <c r="H402" s="261"/>
      <c r="I402" s="261"/>
      <c r="J402" s="262"/>
      <c r="K402" s="263">
        <f>'MARKAH UTAMA'!D$12</f>
        <v>20</v>
      </c>
      <c r="L402" s="264"/>
      <c r="M402" s="263">
        <f>'MARKAH UTAMA'!D22</f>
        <v>18</v>
      </c>
      <c r="N402" s="265"/>
      <c r="O402" s="409"/>
      <c r="P402" s="410"/>
      <c r="Q402" s="411"/>
      <c r="R402" s="266"/>
    </row>
    <row r="403" spans="2:18" ht="15" customHeight="1">
      <c r="B403" s="267" t="str">
        <f>'MARKAH UTAMA'!E$13</f>
        <v>Pemahaman</v>
      </c>
      <c r="C403" s="249"/>
      <c r="D403" s="249"/>
      <c r="E403" s="249"/>
      <c r="F403" s="249"/>
      <c r="G403" s="249"/>
      <c r="H403" s="249"/>
      <c r="I403" s="249"/>
      <c r="J403" s="265"/>
      <c r="K403" s="263">
        <f>'MARKAH UTAMA'!E$12</f>
        <v>10</v>
      </c>
      <c r="L403" s="264"/>
      <c r="M403" s="263">
        <f>'MARKAH UTAMA'!E22</f>
        <v>10</v>
      </c>
      <c r="N403" s="265"/>
      <c r="O403" s="409"/>
      <c r="P403" s="410"/>
      <c r="Q403" s="411"/>
      <c r="R403" s="266"/>
    </row>
    <row r="404" spans="2:18" ht="15" customHeight="1">
      <c r="B404" s="267" t="str">
        <f>'MARKAH UTAMA'!F$13</f>
        <v>Tatabahasa</v>
      </c>
      <c r="C404" s="249"/>
      <c r="D404" s="249"/>
      <c r="E404" s="249"/>
      <c r="F404" s="249"/>
      <c r="G404" s="249"/>
      <c r="H404" s="249"/>
      <c r="I404" s="249"/>
      <c r="J404" s="265"/>
      <c r="K404" s="263">
        <f>'MARKAH UTAMA'!F$12</f>
        <v>20</v>
      </c>
      <c r="L404" s="264"/>
      <c r="M404" s="263">
        <f>'MARKAH UTAMA'!F22</f>
        <v>18</v>
      </c>
      <c r="N404" s="265"/>
      <c r="O404" s="409"/>
      <c r="P404" s="410"/>
      <c r="Q404" s="411"/>
      <c r="R404" s="266"/>
    </row>
    <row r="405" spans="2:18" ht="15" customHeight="1">
      <c r="B405" s="267" t="str">
        <f>'MARKAH UTAMA'!G$13</f>
        <v>Tulisan Rumi</v>
      </c>
      <c r="C405" s="249"/>
      <c r="D405" s="249"/>
      <c r="E405" s="249"/>
      <c r="F405" s="249"/>
      <c r="G405" s="249"/>
      <c r="H405" s="249"/>
      <c r="I405" s="249"/>
      <c r="J405" s="265"/>
      <c r="K405" s="263">
        <f>'MARKAH UTAMA'!G$12</f>
        <v>5</v>
      </c>
      <c r="L405" s="264"/>
      <c r="M405" s="263">
        <f>'MARKAH UTAMA'!G22</f>
        <v>3</v>
      </c>
      <c r="N405" s="265"/>
      <c r="O405" s="409"/>
      <c r="P405" s="410"/>
      <c r="Q405" s="411"/>
      <c r="R405" s="266"/>
    </row>
    <row r="406" spans="2:18" ht="15" customHeight="1">
      <c r="B406" s="267" t="str">
        <f>'MARKAH UTAMA'!H$13</f>
        <v>Tulisan Jawi</v>
      </c>
      <c r="C406" s="249"/>
      <c r="D406" s="249"/>
      <c r="E406" s="249"/>
      <c r="F406" s="249"/>
      <c r="G406" s="249"/>
      <c r="H406" s="249"/>
      <c r="I406" s="249"/>
      <c r="J406" s="265"/>
      <c r="K406" s="263">
        <f>'MARKAH UTAMA'!H$12</f>
        <v>5</v>
      </c>
      <c r="L406" s="264"/>
      <c r="M406" s="263">
        <f>'MARKAH UTAMA'!H22</f>
        <v>4</v>
      </c>
      <c r="N406" s="265"/>
      <c r="O406" s="409"/>
      <c r="P406" s="410"/>
      <c r="Q406" s="411"/>
      <c r="R406" s="266"/>
    </row>
    <row r="407" spans="2:18" ht="15" customHeight="1">
      <c r="B407" s="267" t="str">
        <f>'MARKAH UTAMA'!I$13</f>
        <v>Ejaan  &amp; Rencana Rumi</v>
      </c>
      <c r="C407" s="249"/>
      <c r="D407" s="249"/>
      <c r="E407" s="249"/>
      <c r="F407" s="249"/>
      <c r="G407" s="249"/>
      <c r="H407" s="249"/>
      <c r="I407" s="249"/>
      <c r="J407" s="265"/>
      <c r="K407" s="263">
        <f>'MARKAH UTAMA'!I$12</f>
        <v>5</v>
      </c>
      <c r="L407" s="264"/>
      <c r="M407" s="263">
        <f>'MARKAH UTAMA'!I22</f>
        <v>2</v>
      </c>
      <c r="N407" s="265"/>
      <c r="O407" s="409"/>
      <c r="P407" s="410"/>
      <c r="Q407" s="411"/>
      <c r="R407" s="266"/>
    </row>
    <row r="408" spans="2:18" ht="15" customHeight="1">
      <c r="B408" s="268" t="str">
        <f>'MARKAH UTAMA'!J$13</f>
        <v>Ejaan &amp; Rencana Jawi</v>
      </c>
      <c r="C408" s="249"/>
      <c r="D408" s="249"/>
      <c r="E408" s="249"/>
      <c r="F408" s="249"/>
      <c r="G408" s="249"/>
      <c r="H408" s="249"/>
      <c r="I408" s="249"/>
      <c r="J408" s="265"/>
      <c r="K408" s="263">
        <f>'MARKAH UTAMA'!J$12</f>
        <v>5</v>
      </c>
      <c r="L408" s="264"/>
      <c r="M408" s="263">
        <f>'MARKAH UTAMA'!J22</f>
        <v>2</v>
      </c>
      <c r="N408" s="265"/>
      <c r="O408" s="409"/>
      <c r="P408" s="410"/>
      <c r="Q408" s="411"/>
      <c r="R408" s="266"/>
    </row>
    <row r="409" spans="2:18" ht="15" customHeight="1" thickBot="1">
      <c r="B409" s="269" t="str">
        <f>'MARKAH UTAMA'!K$13</f>
        <v>Bacaan dan Lisan</v>
      </c>
      <c r="C409" s="254"/>
      <c r="D409" s="254"/>
      <c r="E409" s="254"/>
      <c r="F409" s="254"/>
      <c r="G409" s="254"/>
      <c r="H409" s="254"/>
      <c r="I409" s="254"/>
      <c r="J409" s="270"/>
      <c r="K409" s="271">
        <f>'MARKAH UTAMA'!K$12</f>
        <v>30</v>
      </c>
      <c r="L409" s="272"/>
      <c r="M409" s="271">
        <f>'MARKAH UTAMA'!K22</f>
        <v>20</v>
      </c>
      <c r="N409" s="273"/>
      <c r="O409" s="409"/>
      <c r="P409" s="410"/>
      <c r="Q409" s="411"/>
      <c r="R409" s="266"/>
    </row>
    <row r="410" spans="2:18" ht="15" customHeight="1" thickBot="1">
      <c r="B410" s="274"/>
      <c r="C410" s="403" t="s">
        <v>67</v>
      </c>
      <c r="D410" s="404"/>
      <c r="E410" s="404"/>
      <c r="F410" s="404"/>
      <c r="G410" s="404"/>
      <c r="H410" s="404"/>
      <c r="I410" s="404"/>
      <c r="J410" s="405"/>
      <c r="K410" s="277">
        <f>SUM(K402:K409)</f>
        <v>100</v>
      </c>
      <c r="L410" s="275"/>
      <c r="M410" s="277">
        <f>SUM(M402:M409)</f>
        <v>77</v>
      </c>
      <c r="N410" s="278"/>
      <c r="O410" s="412"/>
      <c r="P410" s="413"/>
      <c r="Q410" s="414"/>
      <c r="R410" s="279"/>
    </row>
    <row r="411" spans="2:18" ht="15" customHeight="1" thickTop="1">
      <c r="B411" s="280" t="s">
        <v>22</v>
      </c>
      <c r="C411" s="281"/>
      <c r="D411" s="281"/>
      <c r="E411" s="282"/>
      <c r="F411" s="282"/>
      <c r="G411" s="281"/>
      <c r="H411" s="281"/>
      <c r="I411" s="281"/>
      <c r="J411" s="283"/>
      <c r="K411" s="284"/>
      <c r="L411" s="285"/>
      <c r="M411" s="285"/>
      <c r="N411" s="286"/>
      <c r="O411" s="406">
        <f>'MARKAH UTAMA'!R22</f>
        <v>15</v>
      </c>
      <c r="P411" s="407"/>
      <c r="Q411" s="408"/>
      <c r="R411" s="279"/>
    </row>
    <row r="412" spans="2:18" ht="15" customHeight="1">
      <c r="B412" s="287" t="str">
        <f>'MARKAH UTAMA'!N$13</f>
        <v>Aktiviti</v>
      </c>
      <c r="C412" s="288"/>
      <c r="D412" s="261"/>
      <c r="E412" s="289"/>
      <c r="F412" s="289"/>
      <c r="G412" s="261"/>
      <c r="H412" s="261"/>
      <c r="I412" s="261"/>
      <c r="J412" s="261"/>
      <c r="K412" s="263">
        <f>'MARKAH UTAMA'!N$12</f>
        <v>20</v>
      </c>
      <c r="L412" s="264"/>
      <c r="M412" s="263">
        <f>'MARKAH UTAMA'!N22</f>
        <v>18</v>
      </c>
      <c r="N412" s="264"/>
      <c r="O412" s="409"/>
      <c r="P412" s="410"/>
      <c r="Q412" s="411"/>
      <c r="R412" s="279"/>
    </row>
    <row r="413" spans="2:18" ht="15" customHeight="1">
      <c r="B413" s="290" t="str">
        <f>'MARKAH UTAMA'!O$13</f>
        <v>Congak &amp; Sifir</v>
      </c>
      <c r="C413" s="249"/>
      <c r="D413" s="249"/>
      <c r="E413" s="291"/>
      <c r="F413" s="291"/>
      <c r="G413" s="249"/>
      <c r="H413" s="249"/>
      <c r="I413" s="249"/>
      <c r="J413" s="249"/>
      <c r="K413" s="263">
        <f>'MARKAH UTAMA'!O$12</f>
        <v>30</v>
      </c>
      <c r="L413" s="264"/>
      <c r="M413" s="263">
        <f>'MARKAH UTAMA'!O22</f>
        <v>20</v>
      </c>
      <c r="N413" s="264"/>
      <c r="O413" s="409"/>
      <c r="P413" s="410"/>
      <c r="Q413" s="411"/>
      <c r="R413" s="279"/>
    </row>
    <row r="414" spans="2:18" ht="15" customHeight="1" thickBot="1">
      <c r="B414" s="292" t="str">
        <f>'MARKAH UTAMA'!P$13</f>
        <v>Matematik</v>
      </c>
      <c r="C414" s="254"/>
      <c r="D414" s="254"/>
      <c r="E414" s="293"/>
      <c r="F414" s="293"/>
      <c r="G414" s="293"/>
      <c r="H414" s="293"/>
      <c r="I414" s="293"/>
      <c r="J414" s="293"/>
      <c r="K414" s="294">
        <f>'MARKAH UTAMA'!P$12</f>
        <v>50</v>
      </c>
      <c r="L414" s="295"/>
      <c r="M414" s="294">
        <f>'MARKAH UTAMA'!P22</f>
        <v>30</v>
      </c>
      <c r="N414" s="296"/>
      <c r="O414" s="409"/>
      <c r="P414" s="410"/>
      <c r="Q414" s="411"/>
      <c r="R414" s="279"/>
    </row>
    <row r="415" spans="2:18" ht="15" customHeight="1" thickBot="1">
      <c r="B415" s="274"/>
      <c r="C415" s="403" t="s">
        <v>67</v>
      </c>
      <c r="D415" s="404"/>
      <c r="E415" s="404"/>
      <c r="F415" s="404"/>
      <c r="G415" s="404"/>
      <c r="H415" s="404"/>
      <c r="I415" s="404"/>
      <c r="J415" s="405"/>
      <c r="K415" s="297">
        <f>SUM(K412:K414)</f>
        <v>100</v>
      </c>
      <c r="L415" s="275"/>
      <c r="M415" s="277">
        <f>SUM(M412:M414)</f>
        <v>68</v>
      </c>
      <c r="N415" s="298"/>
      <c r="O415" s="412"/>
      <c r="P415" s="413"/>
      <c r="Q415" s="414"/>
      <c r="R415" s="279"/>
    </row>
    <row r="416" spans="2:18" ht="15" customHeight="1" thickTop="1">
      <c r="B416" s="280" t="s">
        <v>21</v>
      </c>
      <c r="C416" s="281"/>
      <c r="D416" s="281"/>
      <c r="E416" s="282"/>
      <c r="F416" s="282"/>
      <c r="G416" s="281"/>
      <c r="H416" s="281"/>
      <c r="I416" s="281"/>
      <c r="J416" s="283"/>
      <c r="K416" s="284"/>
      <c r="L416" s="285"/>
      <c r="M416" s="285"/>
      <c r="N416" s="286"/>
      <c r="O416" s="406">
        <f>'MARKAH UTAMA'!Z22</f>
        <v>14</v>
      </c>
      <c r="P416" s="407"/>
      <c r="Q416" s="408"/>
      <c r="R416" s="266"/>
    </row>
    <row r="417" spans="2:18" ht="15" customHeight="1">
      <c r="B417" s="287" t="str">
        <f>'MARKAH UTAMA'!S$13</f>
        <v>Composition</v>
      </c>
      <c r="C417" s="261"/>
      <c r="D417" s="261"/>
      <c r="E417" s="299"/>
      <c r="F417" s="299"/>
      <c r="G417" s="261"/>
      <c r="H417" s="261"/>
      <c r="I417" s="261"/>
      <c r="J417" s="262"/>
      <c r="K417" s="300">
        <f>'MARKAH UTAMA'!S$12</f>
        <v>20</v>
      </c>
      <c r="L417" s="301"/>
      <c r="M417" s="300">
        <f>'MARKAH UTAMA'!S22</f>
        <v>17</v>
      </c>
      <c r="N417" s="301"/>
      <c r="O417" s="409"/>
      <c r="P417" s="410"/>
      <c r="Q417" s="411"/>
      <c r="R417" s="266"/>
    </row>
    <row r="418" spans="2:18" ht="15" customHeight="1">
      <c r="B418" s="302" t="str">
        <f>'MARKAH UTAMA'!T$13</f>
        <v>Grammar</v>
      </c>
      <c r="C418" s="303"/>
      <c r="D418" s="249"/>
      <c r="E418" s="291"/>
      <c r="F418" s="291"/>
      <c r="G418" s="291"/>
      <c r="H418" s="291"/>
      <c r="I418" s="291"/>
      <c r="J418" s="265"/>
      <c r="K418" s="263">
        <v>20</v>
      </c>
      <c r="L418" s="264"/>
      <c r="M418" s="263">
        <f>'MARKAH UTAMA'!T22</f>
        <v>15</v>
      </c>
      <c r="N418" s="264"/>
      <c r="O418" s="409"/>
      <c r="P418" s="410"/>
      <c r="Q418" s="411"/>
      <c r="R418" s="266"/>
    </row>
    <row r="419" spans="2:18" ht="15" customHeight="1">
      <c r="B419" s="302" t="str">
        <f>'MARKAH UTAMA'!U$13</f>
        <v>Comprehension</v>
      </c>
      <c r="C419" s="303"/>
      <c r="D419" s="249"/>
      <c r="E419" s="291"/>
      <c r="F419" s="291"/>
      <c r="G419" s="249"/>
      <c r="H419" s="249"/>
      <c r="I419" s="249"/>
      <c r="J419" s="265"/>
      <c r="K419" s="263">
        <f>'MARKAH UTAMA'!U$12</f>
        <v>10</v>
      </c>
      <c r="L419" s="264"/>
      <c r="M419" s="263">
        <f>'MARKAH UTAMA'!U22</f>
        <v>4</v>
      </c>
      <c r="N419" s="264"/>
      <c r="O419" s="409"/>
      <c r="P419" s="410"/>
      <c r="Q419" s="411"/>
      <c r="R419" s="266"/>
    </row>
    <row r="420" spans="2:18" ht="15" customHeight="1">
      <c r="B420" s="302" t="str">
        <f>'MARKAH UTAMA'!V$13</f>
        <v>Vocabulary</v>
      </c>
      <c r="C420" s="249"/>
      <c r="D420" s="249"/>
      <c r="E420" s="291"/>
      <c r="F420" s="291"/>
      <c r="G420" s="249"/>
      <c r="H420" s="249"/>
      <c r="I420" s="249"/>
      <c r="J420" s="265"/>
      <c r="K420" s="263">
        <f>'MARKAH UTAMA'!V$12</f>
        <v>10</v>
      </c>
      <c r="L420" s="264"/>
      <c r="M420" s="263">
        <f>'MARKAH UTAMA'!V22</f>
        <v>8</v>
      </c>
      <c r="N420" s="264"/>
      <c r="O420" s="409"/>
      <c r="P420" s="410"/>
      <c r="Q420" s="411"/>
      <c r="R420" s="266"/>
    </row>
    <row r="421" spans="2:18" ht="15" customHeight="1">
      <c r="B421" s="302" t="str">
        <f>'MARKAH UTAMA'!W$13</f>
        <v>Spelling</v>
      </c>
      <c r="C421" s="249"/>
      <c r="D421" s="249"/>
      <c r="E421" s="291"/>
      <c r="F421" s="291"/>
      <c r="G421" s="249"/>
      <c r="H421" s="249"/>
      <c r="I421" s="249"/>
      <c r="J421" s="265"/>
      <c r="K421" s="263">
        <f>'MARKAH UTAMA'!W$12</f>
        <v>10</v>
      </c>
      <c r="L421" s="264"/>
      <c r="M421" s="263">
        <f>'MARKAH UTAMA'!W22</f>
        <v>6</v>
      </c>
      <c r="N421" s="264"/>
      <c r="O421" s="409"/>
      <c r="P421" s="410"/>
      <c r="Q421" s="411"/>
      <c r="R421" s="266"/>
    </row>
    <row r="422" spans="2:18" ht="15" customHeight="1" thickBot="1">
      <c r="B422" s="292" t="str">
        <f>'MARKAH UTAMA'!X$13</f>
        <v>Reading &amp; Oral</v>
      </c>
      <c r="C422" s="254"/>
      <c r="D422" s="254"/>
      <c r="E422" s="304"/>
      <c r="F422" s="304"/>
      <c r="G422" s="254"/>
      <c r="H422" s="254"/>
      <c r="I422" s="254"/>
      <c r="J422" s="270"/>
      <c r="K422" s="294">
        <f>'MARKAH UTAMA'!X$12</f>
        <v>30</v>
      </c>
      <c r="L422" s="296"/>
      <c r="M422" s="294">
        <f>'MARKAH UTAMA'!X22</f>
        <v>20</v>
      </c>
      <c r="N422" s="296"/>
      <c r="O422" s="409"/>
      <c r="P422" s="410"/>
      <c r="Q422" s="411"/>
      <c r="R422" s="266"/>
    </row>
    <row r="423" spans="2:18" ht="15" customHeight="1" thickBot="1">
      <c r="B423" s="274"/>
      <c r="C423" s="403" t="s">
        <v>67</v>
      </c>
      <c r="D423" s="404"/>
      <c r="E423" s="404"/>
      <c r="F423" s="404"/>
      <c r="G423" s="404"/>
      <c r="H423" s="404"/>
      <c r="I423" s="404"/>
      <c r="J423" s="405"/>
      <c r="K423" s="275">
        <f>SUM(K417:K422)</f>
        <v>100</v>
      </c>
      <c r="L423" s="275"/>
      <c r="M423" s="297">
        <f>SUM(M417:M422)</f>
        <v>70</v>
      </c>
      <c r="N423" s="305"/>
      <c r="O423" s="412"/>
      <c r="P423" s="413"/>
      <c r="Q423" s="414"/>
      <c r="R423" s="279"/>
    </row>
    <row r="424" spans="2:18" ht="15" customHeight="1" thickTop="1">
      <c r="B424" s="306" t="str">
        <f>'MARKAH UTAMA'!AA$13</f>
        <v>PELAJARAN AM</v>
      </c>
      <c r="C424" s="307"/>
      <c r="D424" s="308"/>
      <c r="E424" s="308"/>
      <c r="F424" s="308"/>
      <c r="G424" s="261"/>
      <c r="H424" s="261"/>
      <c r="I424" s="261"/>
      <c r="J424" s="261"/>
      <c r="K424" s="300">
        <f>'MARKAH UTAMA'!AA$11</f>
        <v>100</v>
      </c>
      <c r="L424" s="261"/>
      <c r="M424" s="300">
        <f>'MARKAH UTAMA'!AA22</f>
        <v>76</v>
      </c>
      <c r="N424" s="301"/>
      <c r="O424" s="400">
        <f>'MARKAH UTAMA'!AB22</f>
        <v>16</v>
      </c>
      <c r="P424" s="401"/>
      <c r="Q424" s="402"/>
      <c r="R424" s="279"/>
    </row>
    <row r="425" spans="2:18" ht="15" customHeight="1">
      <c r="B425" s="309" t="str">
        <f>'MARKAH UTAMA'!AC$13</f>
        <v>S I V I K</v>
      </c>
      <c r="C425" s="310"/>
      <c r="D425" s="311"/>
      <c r="E425" s="311"/>
      <c r="F425" s="311"/>
      <c r="G425" s="249"/>
      <c r="H425" s="249"/>
      <c r="I425" s="249"/>
      <c r="J425" s="249"/>
      <c r="K425" s="263">
        <f>'MARKAH UTAMA'!AC$11</f>
        <v>50</v>
      </c>
      <c r="L425" s="249"/>
      <c r="M425" s="263">
        <f>'MARKAH UTAMA'!AC22</f>
        <v>41</v>
      </c>
      <c r="N425" s="264"/>
      <c r="O425" s="382">
        <f>'MARKAH UTAMA'!AD22</f>
        <v>17</v>
      </c>
      <c r="P425" s="383"/>
      <c r="Q425" s="384"/>
      <c r="R425" s="279"/>
    </row>
    <row r="426" spans="2:18" ht="15" customHeight="1">
      <c r="B426" s="309" t="str">
        <f>'MARKAH UTAMA'!AE$13</f>
        <v>L U K I S A N</v>
      </c>
      <c r="C426" s="310"/>
      <c r="D426" s="310"/>
      <c r="E426" s="310"/>
      <c r="F426" s="310"/>
      <c r="G426" s="249"/>
      <c r="H426" s="249"/>
      <c r="I426" s="249"/>
      <c r="J426" s="249"/>
      <c r="K426" s="263">
        <f>'MARKAH UTAMA'!AE$11</f>
        <v>50</v>
      </c>
      <c r="L426" s="249"/>
      <c r="M426" s="263">
        <f>'MARKAH UTAMA'!AE22</f>
        <v>48</v>
      </c>
      <c r="N426" s="264"/>
      <c r="O426" s="382">
        <f>'MARKAH UTAMA'!AF22</f>
        <v>1</v>
      </c>
      <c r="P426" s="383"/>
      <c r="Q426" s="384"/>
      <c r="R426" s="279"/>
    </row>
    <row r="427" spans="2:18" ht="15" customHeight="1">
      <c r="B427" s="309" t="str">
        <f>'MARKAH UTAMA'!AG$13</f>
        <v>PELAJARAN  UGAMA ISLAM</v>
      </c>
      <c r="C427" s="310"/>
      <c r="D427" s="310"/>
      <c r="E427" s="310"/>
      <c r="F427" s="310"/>
      <c r="G427" s="249"/>
      <c r="H427" s="249"/>
      <c r="I427" s="249"/>
      <c r="J427" s="249"/>
      <c r="K427" s="263">
        <f>'MARKAH UTAMA'!AG$11</f>
        <v>100</v>
      </c>
      <c r="L427" s="249"/>
      <c r="M427" s="263">
        <f>'MARKAH UTAMA'!AG22</f>
        <v>85</v>
      </c>
      <c r="N427" s="264"/>
      <c r="O427" s="382">
        <f>'MARKAH UTAMA'!AH22</f>
        <v>13</v>
      </c>
      <c r="P427" s="383"/>
      <c r="Q427" s="384"/>
      <c r="R427" s="279"/>
    </row>
    <row r="428" spans="2:18" ht="15" customHeight="1" thickBot="1">
      <c r="B428" s="312" t="str">
        <f>'MARKAH UTAMA'!AI$13</f>
        <v>PENDIDIKAN JASMANI</v>
      </c>
      <c r="C428" s="313"/>
      <c r="D428" s="314"/>
      <c r="E428" s="314"/>
      <c r="F428" s="314"/>
      <c r="G428" s="254"/>
      <c r="H428" s="254"/>
      <c r="I428" s="254"/>
      <c r="J428" s="254"/>
      <c r="K428" s="294">
        <f>'MARKAH UTAMA'!AI$11</f>
        <v>50</v>
      </c>
      <c r="L428" s="254"/>
      <c r="M428" s="294">
        <f>'MARKAH UTAMA'!AI22</f>
        <v>37</v>
      </c>
      <c r="N428" s="296"/>
      <c r="O428" s="394">
        <f>'MARKAH UTAMA'!AJ22</f>
        <v>6</v>
      </c>
      <c r="P428" s="395"/>
      <c r="Q428" s="396"/>
      <c r="R428" s="279"/>
    </row>
    <row r="429" spans="2:17" ht="15" customHeight="1" thickBot="1">
      <c r="B429" s="315"/>
      <c r="C429" s="316"/>
      <c r="D429" s="387" t="s">
        <v>65</v>
      </c>
      <c r="E429" s="387"/>
      <c r="F429" s="387"/>
      <c r="G429" s="387"/>
      <c r="H429" s="387"/>
      <c r="I429" s="387"/>
      <c r="J429" s="388"/>
      <c r="K429" s="277">
        <f>K410+K415+K423+K424+K425+K426+K427+K428</f>
        <v>650</v>
      </c>
      <c r="L429" s="275"/>
      <c r="M429" s="277">
        <f>M410+M415+M423+M424+M425+M426+M427+M428</f>
        <v>502</v>
      </c>
      <c r="N429" s="298"/>
      <c r="O429" s="397">
        <f>'MARKAH UTAMA'!AM22</f>
        <v>14</v>
      </c>
      <c r="P429" s="398"/>
      <c r="Q429" s="399"/>
    </row>
    <row r="430" spans="2:17" ht="15" customHeight="1" thickBot="1" thickTop="1">
      <c r="B430" s="391" t="s">
        <v>66</v>
      </c>
      <c r="C430" s="392"/>
      <c r="D430" s="392"/>
      <c r="E430" s="392"/>
      <c r="F430" s="392"/>
      <c r="G430" s="392"/>
      <c r="H430" s="392"/>
      <c r="I430" s="392"/>
      <c r="J430" s="393"/>
      <c r="K430" s="379">
        <f>M429/K429</f>
        <v>0.7723076923076924</v>
      </c>
      <c r="L430" s="380"/>
      <c r="M430" s="380"/>
      <c r="N430" s="380"/>
      <c r="O430" s="380"/>
      <c r="P430" s="380"/>
      <c r="Q430" s="381"/>
    </row>
    <row r="431" spans="2:17" ht="15" customHeight="1">
      <c r="B431" s="317"/>
      <c r="C431" s="318"/>
      <c r="D431" s="319"/>
      <c r="E431" s="319"/>
      <c r="F431" s="318"/>
      <c r="G431" s="318"/>
      <c r="H431" s="318"/>
      <c r="I431" s="318"/>
      <c r="J431" s="318"/>
      <c r="K431" s="320"/>
      <c r="L431" s="320"/>
      <c r="M431" s="320"/>
      <c r="N431" s="320"/>
      <c r="O431" s="320"/>
      <c r="P431" s="320"/>
      <c r="Q431" s="320"/>
    </row>
    <row r="432" spans="2:19" ht="15" customHeight="1">
      <c r="B432" s="240" t="s">
        <v>60</v>
      </c>
      <c r="C432" s="321"/>
      <c r="D432" s="385">
        <f>'MARKAH UTAMA'!$AL$37</f>
        <v>0.7818315018315019</v>
      </c>
      <c r="E432" s="385"/>
      <c r="F432" s="385"/>
      <c r="G432" s="321" t="s">
        <v>32</v>
      </c>
      <c r="L432" s="322">
        <f>'MARKAH UTAMA'!AM22</f>
        <v>14</v>
      </c>
      <c r="M432" s="321" t="s">
        <v>31</v>
      </c>
      <c r="N432" s="321"/>
      <c r="O432" s="321"/>
      <c r="P432" s="335">
        <f>'MARKAH UTAMA'!$AW$9</f>
        <v>21</v>
      </c>
      <c r="Q432" s="245" t="s">
        <v>64</v>
      </c>
      <c r="S432" s="324"/>
    </row>
    <row r="433" spans="2:19" ht="15" customHeight="1">
      <c r="B433" s="325" t="s">
        <v>61</v>
      </c>
      <c r="C433" s="321"/>
      <c r="D433" s="325"/>
      <c r="E433" s="386">
        <f>'MARKAH UTAMA'!AV22</f>
        <v>103</v>
      </c>
      <c r="F433" s="386"/>
      <c r="G433" s="321" t="s">
        <v>45</v>
      </c>
      <c r="I433" s="240" t="s">
        <v>62</v>
      </c>
      <c r="J433" s="220">
        <f>'MARKAH UTAMA'!AW22</f>
        <v>101</v>
      </c>
      <c r="K433" s="325" t="s">
        <v>45</v>
      </c>
      <c r="M433" s="325" t="s">
        <v>33</v>
      </c>
      <c r="N433" s="241"/>
      <c r="O433" s="220">
        <f>'MARKAH UTAMA'!AX22</f>
        <v>2</v>
      </c>
      <c r="P433" s="325" t="s">
        <v>45</v>
      </c>
      <c r="Q433" s="242"/>
      <c r="S433" s="324"/>
    </row>
    <row r="434" spans="2:19" ht="15" customHeight="1">
      <c r="B434" s="321"/>
      <c r="C434" s="321"/>
      <c r="D434" s="324"/>
      <c r="E434" s="324"/>
      <c r="F434" s="324"/>
      <c r="G434" s="324"/>
      <c r="H434" s="324"/>
      <c r="I434" s="324"/>
      <c r="J434" s="324"/>
      <c r="K434" s="324"/>
      <c r="L434" s="324"/>
      <c r="M434" s="324"/>
      <c r="N434" s="324"/>
      <c r="O434" s="324"/>
      <c r="P434" s="324"/>
      <c r="Q434" s="242"/>
      <c r="S434" s="324"/>
    </row>
    <row r="435" spans="2:19" ht="15" customHeight="1">
      <c r="B435" s="326" t="s">
        <v>68</v>
      </c>
      <c r="C435" s="324"/>
      <c r="D435" s="324"/>
      <c r="E435" s="324"/>
      <c r="F435" s="324"/>
      <c r="G435" s="324"/>
      <c r="H435" s="324"/>
      <c r="I435" s="324"/>
      <c r="J435" s="324"/>
      <c r="K435" s="324"/>
      <c r="L435" s="324"/>
      <c r="M435" s="324"/>
      <c r="N435" s="324"/>
      <c r="O435" s="324"/>
      <c r="P435" s="324"/>
      <c r="Q435" s="242"/>
      <c r="S435" s="324"/>
    </row>
    <row r="436" spans="2:17" ht="15" customHeight="1">
      <c r="B436" s="327" t="s">
        <v>204</v>
      </c>
      <c r="C436" s="327"/>
      <c r="D436" s="327"/>
      <c r="E436" s="327"/>
      <c r="F436" s="327"/>
      <c r="G436" s="327"/>
      <c r="H436" s="327"/>
      <c r="I436" s="327"/>
      <c r="J436" s="327"/>
      <c r="K436" s="327"/>
      <c r="L436" s="327"/>
      <c r="M436" s="327"/>
      <c r="N436" s="327"/>
      <c r="O436" s="327"/>
      <c r="P436" s="327"/>
      <c r="Q436" s="328"/>
    </row>
    <row r="437" spans="2:17" ht="15" customHeight="1">
      <c r="B437" s="329" t="s">
        <v>205</v>
      </c>
      <c r="C437" s="329"/>
      <c r="D437" s="329"/>
      <c r="E437" s="329"/>
      <c r="F437" s="329"/>
      <c r="G437" s="329"/>
      <c r="H437" s="329"/>
      <c r="I437" s="329"/>
      <c r="J437" s="329"/>
      <c r="K437" s="329"/>
      <c r="L437" s="329"/>
      <c r="M437" s="329"/>
      <c r="N437" s="329"/>
      <c r="O437" s="329"/>
      <c r="P437" s="329"/>
      <c r="Q437" s="330"/>
    </row>
    <row r="438" spans="2:17" ht="15" customHeight="1">
      <c r="B438" s="329" t="s">
        <v>199</v>
      </c>
      <c r="C438" s="329"/>
      <c r="D438" s="329"/>
      <c r="E438" s="329"/>
      <c r="F438" s="329"/>
      <c r="G438" s="329"/>
      <c r="H438" s="329"/>
      <c r="I438" s="329"/>
      <c r="J438" s="329"/>
      <c r="K438" s="329"/>
      <c r="L438" s="329"/>
      <c r="M438" s="329"/>
      <c r="N438" s="329"/>
      <c r="O438" s="329"/>
      <c r="P438" s="329"/>
      <c r="Q438" s="330"/>
    </row>
    <row r="439" spans="2:17" ht="15" customHeight="1">
      <c r="B439" s="329"/>
      <c r="C439" s="329"/>
      <c r="D439" s="329"/>
      <c r="E439" s="329"/>
      <c r="F439" s="329"/>
      <c r="G439" s="329"/>
      <c r="H439" s="329"/>
      <c r="I439" s="329"/>
      <c r="J439" s="329"/>
      <c r="K439" s="329"/>
      <c r="L439" s="329"/>
      <c r="M439" s="329"/>
      <c r="N439" s="329"/>
      <c r="O439" s="329"/>
      <c r="P439" s="329"/>
      <c r="Q439" s="330"/>
    </row>
    <row r="440" spans="2:17" ht="15" customHeight="1">
      <c r="B440" s="329"/>
      <c r="C440" s="329"/>
      <c r="D440" s="329"/>
      <c r="E440" s="329"/>
      <c r="F440" s="329"/>
      <c r="G440" s="329"/>
      <c r="H440" s="329"/>
      <c r="I440" s="329"/>
      <c r="J440" s="329"/>
      <c r="K440" s="329"/>
      <c r="L440" s="329"/>
      <c r="M440" s="329"/>
      <c r="N440" s="329"/>
      <c r="O440" s="329"/>
      <c r="P440" s="329"/>
      <c r="Q440" s="330"/>
    </row>
    <row r="442" spans="2:4" ht="15" customHeight="1">
      <c r="B442" s="240" t="s">
        <v>24</v>
      </c>
      <c r="D442" s="240" t="str">
        <f>'MARKAH UTAMA'!C23</f>
        <v>MOHD. SYAZWIE BIN ASMALI</v>
      </c>
    </row>
    <row r="444" spans="2:16" ht="15" customHeight="1">
      <c r="B444" s="240" t="str">
        <f>$B$4</f>
        <v>Sekolah Rendah Haji Tarif, Brunei I</v>
      </c>
      <c r="K444" s="240" t="s">
        <v>55</v>
      </c>
      <c r="M444" s="243"/>
      <c r="N444" s="243"/>
      <c r="O444" s="244">
        <f>'MARKAH UTAMA'!AR23</f>
        <v>1762</v>
      </c>
      <c r="P444" s="244"/>
    </row>
    <row r="445" spans="2:14" ht="15" customHeight="1">
      <c r="B445" s="245" t="str">
        <f>$B$5</f>
        <v>DARJAH : 3</v>
      </c>
      <c r="C445" s="245"/>
      <c r="K445" s="340" t="s">
        <v>171</v>
      </c>
      <c r="L445" s="340"/>
      <c r="M445" s="340"/>
      <c r="N445" s="340"/>
    </row>
    <row r="446" spans="2:16" ht="15" customHeight="1">
      <c r="B446" s="240" t="s">
        <v>23</v>
      </c>
      <c r="C446" s="246">
        <f>'MARKAH UTAMA'!AS23</f>
        <v>9</v>
      </c>
      <c r="D446" s="245" t="s">
        <v>41</v>
      </c>
      <c r="E446" s="245"/>
      <c r="F446" s="245"/>
      <c r="G446" s="240">
        <f>'MARKAH UTAMA'!AT23</f>
        <v>4</v>
      </c>
      <c r="H446" s="245" t="s">
        <v>40</v>
      </c>
      <c r="J446" s="243">
        <f>'MARKAH UTAMA'!AU23</f>
        <v>5</v>
      </c>
      <c r="K446" s="245" t="s">
        <v>63</v>
      </c>
      <c r="M446" s="247"/>
      <c r="P446" s="245"/>
    </row>
    <row r="447" spans="7:9" ht="15" customHeight="1" thickBot="1">
      <c r="G447" s="246"/>
      <c r="H447" s="246"/>
      <c r="I447" s="246"/>
    </row>
    <row r="448" spans="2:17" ht="15" customHeight="1">
      <c r="B448" s="389" t="s">
        <v>29</v>
      </c>
      <c r="C448" s="342"/>
      <c r="D448" s="342"/>
      <c r="E448" s="342"/>
      <c r="F448" s="342"/>
      <c r="G448" s="342"/>
      <c r="H448" s="342"/>
      <c r="I448" s="342"/>
      <c r="J448" s="390"/>
      <c r="K448" s="341" t="s">
        <v>172</v>
      </c>
      <c r="L448" s="342"/>
      <c r="M448" s="342"/>
      <c r="N448" s="342"/>
      <c r="O448" s="342"/>
      <c r="P448" s="342"/>
      <c r="Q448" s="374"/>
    </row>
    <row r="449" spans="2:18" ht="15" customHeight="1">
      <c r="B449" s="248"/>
      <c r="C449" s="249"/>
      <c r="D449" s="250"/>
      <c r="E449" s="250"/>
      <c r="F449" s="250"/>
      <c r="G449" s="250"/>
      <c r="H449" s="250"/>
      <c r="I449" s="250"/>
      <c r="J449" s="251"/>
      <c r="K449" s="375" t="s">
        <v>58</v>
      </c>
      <c r="L449" s="376"/>
      <c r="M449" s="375" t="s">
        <v>59</v>
      </c>
      <c r="N449" s="376"/>
      <c r="O449" s="375" t="s">
        <v>54</v>
      </c>
      <c r="P449" s="377"/>
      <c r="Q449" s="378"/>
      <c r="R449" s="252"/>
    </row>
    <row r="450" spans="2:18" ht="15" customHeight="1">
      <c r="B450" s="253" t="s">
        <v>10</v>
      </c>
      <c r="C450" s="254"/>
      <c r="D450" s="255"/>
      <c r="E450" s="255"/>
      <c r="F450" s="255"/>
      <c r="G450" s="255"/>
      <c r="H450" s="255"/>
      <c r="I450" s="255"/>
      <c r="J450" s="256"/>
      <c r="K450" s="257"/>
      <c r="L450" s="258"/>
      <c r="M450" s="259"/>
      <c r="N450" s="258"/>
      <c r="O450" s="415">
        <f>'MARKAH UTAMA'!M23</f>
        <v>12</v>
      </c>
      <c r="P450" s="416"/>
      <c r="Q450" s="417"/>
      <c r="R450" s="252"/>
    </row>
    <row r="451" spans="2:18" ht="15" customHeight="1">
      <c r="B451" s="260" t="str">
        <f>'MARKAH UTAMA'!D$13</f>
        <v>Karangan</v>
      </c>
      <c r="C451" s="261"/>
      <c r="D451" s="261"/>
      <c r="E451" s="261"/>
      <c r="F451" s="261"/>
      <c r="G451" s="261"/>
      <c r="H451" s="261"/>
      <c r="I451" s="261"/>
      <c r="J451" s="262"/>
      <c r="K451" s="263">
        <f>'MARKAH UTAMA'!D$12</f>
        <v>20</v>
      </c>
      <c r="L451" s="264"/>
      <c r="M451" s="263">
        <f>'MARKAH UTAMA'!D23</f>
        <v>19</v>
      </c>
      <c r="N451" s="265"/>
      <c r="O451" s="409"/>
      <c r="P451" s="410"/>
      <c r="Q451" s="411"/>
      <c r="R451" s="266"/>
    </row>
    <row r="452" spans="2:18" ht="15" customHeight="1">
      <c r="B452" s="267" t="str">
        <f>'MARKAH UTAMA'!E$13</f>
        <v>Pemahaman</v>
      </c>
      <c r="C452" s="249"/>
      <c r="D452" s="249"/>
      <c r="E452" s="249"/>
      <c r="F452" s="249"/>
      <c r="G452" s="249"/>
      <c r="H452" s="249"/>
      <c r="I452" s="249"/>
      <c r="J452" s="265"/>
      <c r="K452" s="263">
        <f>'MARKAH UTAMA'!E$12</f>
        <v>10</v>
      </c>
      <c r="L452" s="264"/>
      <c r="M452" s="263">
        <f>'MARKAH UTAMA'!E23</f>
        <v>10</v>
      </c>
      <c r="N452" s="265"/>
      <c r="O452" s="409"/>
      <c r="P452" s="410"/>
      <c r="Q452" s="411"/>
      <c r="R452" s="266"/>
    </row>
    <row r="453" spans="2:18" ht="15" customHeight="1">
      <c r="B453" s="267" t="str">
        <f>'MARKAH UTAMA'!F$13</f>
        <v>Tatabahasa</v>
      </c>
      <c r="C453" s="249"/>
      <c r="D453" s="249"/>
      <c r="E453" s="249"/>
      <c r="F453" s="249"/>
      <c r="G453" s="249"/>
      <c r="H453" s="249"/>
      <c r="I453" s="249"/>
      <c r="J453" s="265"/>
      <c r="K453" s="263">
        <f>'MARKAH UTAMA'!F$12</f>
        <v>20</v>
      </c>
      <c r="L453" s="264"/>
      <c r="M453" s="263">
        <f>'MARKAH UTAMA'!F23</f>
        <v>20</v>
      </c>
      <c r="N453" s="265"/>
      <c r="O453" s="409"/>
      <c r="P453" s="410"/>
      <c r="Q453" s="411"/>
      <c r="R453" s="266"/>
    </row>
    <row r="454" spans="2:18" ht="15" customHeight="1">
      <c r="B454" s="267" t="str">
        <f>'MARKAH UTAMA'!G$13</f>
        <v>Tulisan Rumi</v>
      </c>
      <c r="C454" s="249"/>
      <c r="D454" s="249"/>
      <c r="E454" s="249"/>
      <c r="F454" s="249"/>
      <c r="G454" s="249"/>
      <c r="H454" s="249"/>
      <c r="I454" s="249"/>
      <c r="J454" s="265"/>
      <c r="K454" s="263">
        <f>'MARKAH UTAMA'!G$12</f>
        <v>5</v>
      </c>
      <c r="L454" s="264"/>
      <c r="M454" s="263">
        <f>'MARKAH UTAMA'!G23</f>
        <v>3</v>
      </c>
      <c r="N454" s="265"/>
      <c r="O454" s="409"/>
      <c r="P454" s="410"/>
      <c r="Q454" s="411"/>
      <c r="R454" s="266"/>
    </row>
    <row r="455" spans="2:18" ht="15" customHeight="1">
      <c r="B455" s="267" t="str">
        <f>'MARKAH UTAMA'!H$13</f>
        <v>Tulisan Jawi</v>
      </c>
      <c r="C455" s="249"/>
      <c r="D455" s="249"/>
      <c r="E455" s="249"/>
      <c r="F455" s="249"/>
      <c r="G455" s="249"/>
      <c r="H455" s="249"/>
      <c r="I455" s="249"/>
      <c r="J455" s="265"/>
      <c r="K455" s="263">
        <f>'MARKAH UTAMA'!H$12</f>
        <v>5</v>
      </c>
      <c r="L455" s="264"/>
      <c r="M455" s="263">
        <f>'MARKAH UTAMA'!H23</f>
        <v>3</v>
      </c>
      <c r="N455" s="265"/>
      <c r="O455" s="409"/>
      <c r="P455" s="410"/>
      <c r="Q455" s="411"/>
      <c r="R455" s="266"/>
    </row>
    <row r="456" spans="2:18" ht="15" customHeight="1">
      <c r="B456" s="267" t="str">
        <f>'MARKAH UTAMA'!I$13</f>
        <v>Ejaan  &amp; Rencana Rumi</v>
      </c>
      <c r="C456" s="249"/>
      <c r="D456" s="249"/>
      <c r="E456" s="249"/>
      <c r="F456" s="249"/>
      <c r="G456" s="249"/>
      <c r="H456" s="249"/>
      <c r="I456" s="249"/>
      <c r="J456" s="265"/>
      <c r="K456" s="263">
        <f>'MARKAH UTAMA'!I$12</f>
        <v>5</v>
      </c>
      <c r="L456" s="264"/>
      <c r="M456" s="263">
        <f>'MARKAH UTAMA'!I23</f>
        <v>5</v>
      </c>
      <c r="N456" s="265"/>
      <c r="O456" s="409"/>
      <c r="P456" s="410"/>
      <c r="Q456" s="411"/>
      <c r="R456" s="266"/>
    </row>
    <row r="457" spans="2:18" ht="15" customHeight="1">
      <c r="B457" s="268" t="str">
        <f>'MARKAH UTAMA'!J$13</f>
        <v>Ejaan &amp; Rencana Jawi</v>
      </c>
      <c r="C457" s="249"/>
      <c r="D457" s="249"/>
      <c r="E457" s="249"/>
      <c r="F457" s="249"/>
      <c r="G457" s="249"/>
      <c r="H457" s="249"/>
      <c r="I457" s="249"/>
      <c r="J457" s="265"/>
      <c r="K457" s="263">
        <f>'MARKAH UTAMA'!J$12</f>
        <v>5</v>
      </c>
      <c r="L457" s="264"/>
      <c r="M457" s="263">
        <f>'MARKAH UTAMA'!J23</f>
        <v>0</v>
      </c>
      <c r="N457" s="265"/>
      <c r="O457" s="409"/>
      <c r="P457" s="410"/>
      <c r="Q457" s="411"/>
      <c r="R457" s="266"/>
    </row>
    <row r="458" spans="2:18" ht="15" customHeight="1" thickBot="1">
      <c r="B458" s="269" t="str">
        <f>'MARKAH UTAMA'!K$13</f>
        <v>Bacaan dan Lisan</v>
      </c>
      <c r="C458" s="254"/>
      <c r="D458" s="254"/>
      <c r="E458" s="254"/>
      <c r="F458" s="254"/>
      <c r="G458" s="254"/>
      <c r="H458" s="254"/>
      <c r="I458" s="254"/>
      <c r="J458" s="270"/>
      <c r="K458" s="271">
        <f>'MARKAH UTAMA'!K$12</f>
        <v>30</v>
      </c>
      <c r="L458" s="272"/>
      <c r="M458" s="271">
        <f>'MARKAH UTAMA'!K23</f>
        <v>25</v>
      </c>
      <c r="N458" s="273"/>
      <c r="O458" s="409"/>
      <c r="P458" s="410"/>
      <c r="Q458" s="411"/>
      <c r="R458" s="266"/>
    </row>
    <row r="459" spans="2:18" ht="15" customHeight="1" thickBot="1">
      <c r="B459" s="274"/>
      <c r="C459" s="403" t="s">
        <v>67</v>
      </c>
      <c r="D459" s="404"/>
      <c r="E459" s="404"/>
      <c r="F459" s="404"/>
      <c r="G459" s="404"/>
      <c r="H459" s="404"/>
      <c r="I459" s="404"/>
      <c r="J459" s="405"/>
      <c r="K459" s="277">
        <f>SUM(K451:K458)</f>
        <v>100</v>
      </c>
      <c r="L459" s="275"/>
      <c r="M459" s="277">
        <f>SUM(M451:M458)</f>
        <v>85</v>
      </c>
      <c r="N459" s="278"/>
      <c r="O459" s="412"/>
      <c r="P459" s="413"/>
      <c r="Q459" s="414"/>
      <c r="R459" s="279"/>
    </row>
    <row r="460" spans="2:18" ht="15" customHeight="1" thickTop="1">
      <c r="B460" s="280" t="s">
        <v>22</v>
      </c>
      <c r="C460" s="281"/>
      <c r="D460" s="281"/>
      <c r="E460" s="282"/>
      <c r="F460" s="282"/>
      <c r="G460" s="281"/>
      <c r="H460" s="281"/>
      <c r="I460" s="281"/>
      <c r="J460" s="283"/>
      <c r="K460" s="284"/>
      <c r="L460" s="285"/>
      <c r="M460" s="285"/>
      <c r="N460" s="286"/>
      <c r="O460" s="406">
        <f>'MARKAH UTAMA'!R23</f>
        <v>13</v>
      </c>
      <c r="P460" s="407"/>
      <c r="Q460" s="408"/>
      <c r="R460" s="279"/>
    </row>
    <row r="461" spans="2:18" ht="15" customHeight="1">
      <c r="B461" s="287" t="str">
        <f>'MARKAH UTAMA'!N$13</f>
        <v>Aktiviti</v>
      </c>
      <c r="C461" s="288"/>
      <c r="D461" s="261"/>
      <c r="E461" s="289"/>
      <c r="F461" s="289"/>
      <c r="G461" s="261"/>
      <c r="H461" s="261"/>
      <c r="I461" s="261"/>
      <c r="J461" s="261"/>
      <c r="K461" s="263">
        <f>'MARKAH UTAMA'!N$12</f>
        <v>20</v>
      </c>
      <c r="L461" s="264"/>
      <c r="M461" s="263">
        <f>'MARKAH UTAMA'!N23</f>
        <v>18</v>
      </c>
      <c r="N461" s="264"/>
      <c r="O461" s="409"/>
      <c r="P461" s="410"/>
      <c r="Q461" s="411"/>
      <c r="R461" s="279"/>
    </row>
    <row r="462" spans="2:18" ht="15" customHeight="1">
      <c r="B462" s="290" t="str">
        <f>'MARKAH UTAMA'!O$13</f>
        <v>Congak &amp; Sifir</v>
      </c>
      <c r="C462" s="249"/>
      <c r="D462" s="249"/>
      <c r="E462" s="291"/>
      <c r="F462" s="291"/>
      <c r="G462" s="249"/>
      <c r="H462" s="249"/>
      <c r="I462" s="249"/>
      <c r="J462" s="249"/>
      <c r="K462" s="263">
        <f>'MARKAH UTAMA'!O$12</f>
        <v>30</v>
      </c>
      <c r="L462" s="264"/>
      <c r="M462" s="263">
        <f>'MARKAH UTAMA'!O23</f>
        <v>22</v>
      </c>
      <c r="N462" s="264"/>
      <c r="O462" s="409"/>
      <c r="P462" s="410"/>
      <c r="Q462" s="411"/>
      <c r="R462" s="279"/>
    </row>
    <row r="463" spans="2:18" ht="15" customHeight="1" thickBot="1">
      <c r="B463" s="292" t="str">
        <f>'MARKAH UTAMA'!P$13</f>
        <v>Matematik</v>
      </c>
      <c r="C463" s="254"/>
      <c r="D463" s="254"/>
      <c r="E463" s="293"/>
      <c r="F463" s="293"/>
      <c r="G463" s="293"/>
      <c r="H463" s="293"/>
      <c r="I463" s="293"/>
      <c r="J463" s="293"/>
      <c r="K463" s="294">
        <f>'MARKAH UTAMA'!P$12</f>
        <v>50</v>
      </c>
      <c r="L463" s="295"/>
      <c r="M463" s="294">
        <f>'MARKAH UTAMA'!P23</f>
        <v>33</v>
      </c>
      <c r="N463" s="296"/>
      <c r="O463" s="409"/>
      <c r="P463" s="410"/>
      <c r="Q463" s="411"/>
      <c r="R463" s="279"/>
    </row>
    <row r="464" spans="2:18" ht="15" customHeight="1" thickBot="1">
      <c r="B464" s="274"/>
      <c r="C464" s="403" t="s">
        <v>67</v>
      </c>
      <c r="D464" s="404"/>
      <c r="E464" s="404"/>
      <c r="F464" s="404"/>
      <c r="G464" s="404"/>
      <c r="H464" s="404"/>
      <c r="I464" s="404"/>
      <c r="J464" s="405"/>
      <c r="K464" s="297">
        <f>SUM(K461:K463)</f>
        <v>100</v>
      </c>
      <c r="L464" s="275"/>
      <c r="M464" s="277">
        <f>SUM(M461:M463)</f>
        <v>73</v>
      </c>
      <c r="N464" s="298"/>
      <c r="O464" s="412"/>
      <c r="P464" s="413"/>
      <c r="Q464" s="414"/>
      <c r="R464" s="279"/>
    </row>
    <row r="465" spans="2:18" ht="15" customHeight="1" thickTop="1">
      <c r="B465" s="280" t="s">
        <v>21</v>
      </c>
      <c r="C465" s="281"/>
      <c r="D465" s="281"/>
      <c r="E465" s="282"/>
      <c r="F465" s="282"/>
      <c r="G465" s="281"/>
      <c r="H465" s="281"/>
      <c r="I465" s="281"/>
      <c r="J465" s="283"/>
      <c r="K465" s="284"/>
      <c r="L465" s="285"/>
      <c r="M465" s="285"/>
      <c r="N465" s="286"/>
      <c r="O465" s="406">
        <f>'MARKAH UTAMA'!Z23</f>
        <v>5</v>
      </c>
      <c r="P465" s="407"/>
      <c r="Q465" s="408"/>
      <c r="R465" s="266"/>
    </row>
    <row r="466" spans="2:18" ht="15" customHeight="1">
      <c r="B466" s="287" t="str">
        <f>'MARKAH UTAMA'!S$13</f>
        <v>Composition</v>
      </c>
      <c r="C466" s="261"/>
      <c r="D466" s="261"/>
      <c r="E466" s="299"/>
      <c r="F466" s="299"/>
      <c r="G466" s="261"/>
      <c r="H466" s="261"/>
      <c r="I466" s="261"/>
      <c r="J466" s="262"/>
      <c r="K466" s="300">
        <f>'MARKAH UTAMA'!S$12</f>
        <v>20</v>
      </c>
      <c r="L466" s="301"/>
      <c r="M466" s="300">
        <f>'MARKAH UTAMA'!S23</f>
        <v>20</v>
      </c>
      <c r="N466" s="301"/>
      <c r="O466" s="409"/>
      <c r="P466" s="410"/>
      <c r="Q466" s="411"/>
      <c r="R466" s="266"/>
    </row>
    <row r="467" spans="2:18" ht="15" customHeight="1">
      <c r="B467" s="302" t="str">
        <f>'MARKAH UTAMA'!T$13</f>
        <v>Grammar</v>
      </c>
      <c r="C467" s="303"/>
      <c r="D467" s="249"/>
      <c r="E467" s="291"/>
      <c r="F467" s="291"/>
      <c r="G467" s="291"/>
      <c r="H467" s="291"/>
      <c r="I467" s="291"/>
      <c r="J467" s="265"/>
      <c r="K467" s="263">
        <v>20</v>
      </c>
      <c r="L467" s="264"/>
      <c r="M467" s="263">
        <f>'MARKAH UTAMA'!T23</f>
        <v>18</v>
      </c>
      <c r="N467" s="264"/>
      <c r="O467" s="409"/>
      <c r="P467" s="410"/>
      <c r="Q467" s="411"/>
      <c r="R467" s="266"/>
    </row>
    <row r="468" spans="2:18" ht="15" customHeight="1">
      <c r="B468" s="302" t="str">
        <f>'MARKAH UTAMA'!U$13</f>
        <v>Comprehension</v>
      </c>
      <c r="C468" s="303"/>
      <c r="D468" s="249"/>
      <c r="E468" s="291"/>
      <c r="F468" s="291"/>
      <c r="G468" s="249"/>
      <c r="H468" s="249"/>
      <c r="I468" s="249"/>
      <c r="J468" s="265"/>
      <c r="K468" s="263">
        <f>'MARKAH UTAMA'!U$12</f>
        <v>10</v>
      </c>
      <c r="L468" s="264"/>
      <c r="M468" s="263">
        <f>'MARKAH UTAMA'!U23</f>
        <v>10</v>
      </c>
      <c r="N468" s="264"/>
      <c r="O468" s="409"/>
      <c r="P468" s="410"/>
      <c r="Q468" s="411"/>
      <c r="R468" s="266"/>
    </row>
    <row r="469" spans="2:18" ht="15" customHeight="1">
      <c r="B469" s="302" t="str">
        <f>'MARKAH UTAMA'!V$13</f>
        <v>Vocabulary</v>
      </c>
      <c r="C469" s="249"/>
      <c r="D469" s="249"/>
      <c r="E469" s="291"/>
      <c r="F469" s="291"/>
      <c r="G469" s="249"/>
      <c r="H469" s="249"/>
      <c r="I469" s="249"/>
      <c r="J469" s="265"/>
      <c r="K469" s="263">
        <f>'MARKAH UTAMA'!V$12</f>
        <v>10</v>
      </c>
      <c r="L469" s="264"/>
      <c r="M469" s="263">
        <f>'MARKAH UTAMA'!V23</f>
        <v>10</v>
      </c>
      <c r="N469" s="264"/>
      <c r="O469" s="409"/>
      <c r="P469" s="410"/>
      <c r="Q469" s="411"/>
      <c r="R469" s="266"/>
    </row>
    <row r="470" spans="2:18" ht="15" customHeight="1">
      <c r="B470" s="302" t="str">
        <f>'MARKAH UTAMA'!W$13</f>
        <v>Spelling</v>
      </c>
      <c r="C470" s="249"/>
      <c r="D470" s="249"/>
      <c r="E470" s="291"/>
      <c r="F470" s="291"/>
      <c r="G470" s="249"/>
      <c r="H470" s="249"/>
      <c r="I470" s="249"/>
      <c r="J470" s="265"/>
      <c r="K470" s="263">
        <f>'MARKAH UTAMA'!W$12</f>
        <v>10</v>
      </c>
      <c r="L470" s="264"/>
      <c r="M470" s="263">
        <f>'MARKAH UTAMA'!W23</f>
        <v>10</v>
      </c>
      <c r="N470" s="264"/>
      <c r="O470" s="409"/>
      <c r="P470" s="410"/>
      <c r="Q470" s="411"/>
      <c r="R470" s="266"/>
    </row>
    <row r="471" spans="2:18" ht="15" customHeight="1" thickBot="1">
      <c r="B471" s="292" t="str">
        <f>'MARKAH UTAMA'!X$13</f>
        <v>Reading &amp; Oral</v>
      </c>
      <c r="C471" s="254"/>
      <c r="D471" s="254"/>
      <c r="E471" s="304"/>
      <c r="F471" s="304"/>
      <c r="G471" s="254"/>
      <c r="H471" s="254"/>
      <c r="I471" s="254"/>
      <c r="J471" s="270"/>
      <c r="K471" s="294">
        <f>'MARKAH UTAMA'!X$12</f>
        <v>30</v>
      </c>
      <c r="L471" s="296"/>
      <c r="M471" s="294">
        <f>'MARKAH UTAMA'!X23</f>
        <v>23</v>
      </c>
      <c r="N471" s="296"/>
      <c r="O471" s="409"/>
      <c r="P471" s="410"/>
      <c r="Q471" s="411"/>
      <c r="R471" s="266"/>
    </row>
    <row r="472" spans="2:18" ht="15" customHeight="1" thickBot="1">
      <c r="B472" s="274"/>
      <c r="C472" s="403" t="s">
        <v>67</v>
      </c>
      <c r="D472" s="404"/>
      <c r="E472" s="404"/>
      <c r="F472" s="404"/>
      <c r="G472" s="404"/>
      <c r="H472" s="404"/>
      <c r="I472" s="404"/>
      <c r="J472" s="405"/>
      <c r="K472" s="275">
        <f>SUM(K466:K471)</f>
        <v>100</v>
      </c>
      <c r="L472" s="275"/>
      <c r="M472" s="297">
        <f>SUM(M466:M471)</f>
        <v>91</v>
      </c>
      <c r="N472" s="305"/>
      <c r="O472" s="412"/>
      <c r="P472" s="413"/>
      <c r="Q472" s="414"/>
      <c r="R472" s="279"/>
    </row>
    <row r="473" spans="2:18" ht="15" customHeight="1" thickTop="1">
      <c r="B473" s="306" t="str">
        <f>'MARKAH UTAMA'!AA$13</f>
        <v>PELAJARAN AM</v>
      </c>
      <c r="C473" s="307"/>
      <c r="D473" s="308"/>
      <c r="E473" s="308"/>
      <c r="F473" s="308"/>
      <c r="G473" s="261"/>
      <c r="H473" s="261"/>
      <c r="I473" s="261"/>
      <c r="J473" s="261"/>
      <c r="K473" s="300">
        <f>'MARKAH UTAMA'!AA$11</f>
        <v>100</v>
      </c>
      <c r="L473" s="261"/>
      <c r="M473" s="300">
        <f>'MARKAH UTAMA'!AA23</f>
        <v>97</v>
      </c>
      <c r="N473" s="301"/>
      <c r="O473" s="400">
        <f>'MARKAH UTAMA'!AB23</f>
        <v>4</v>
      </c>
      <c r="P473" s="401"/>
      <c r="Q473" s="402"/>
      <c r="R473" s="279"/>
    </row>
    <row r="474" spans="2:18" ht="15" customHeight="1">
      <c r="B474" s="309" t="str">
        <f>'MARKAH UTAMA'!AC$13</f>
        <v>S I V I K</v>
      </c>
      <c r="C474" s="310"/>
      <c r="D474" s="311"/>
      <c r="E474" s="311"/>
      <c r="F474" s="311"/>
      <c r="G474" s="249"/>
      <c r="H474" s="249"/>
      <c r="I474" s="249"/>
      <c r="J474" s="249"/>
      <c r="K474" s="263">
        <f>'MARKAH UTAMA'!AC$11</f>
        <v>50</v>
      </c>
      <c r="L474" s="249"/>
      <c r="M474" s="263">
        <f>'MARKAH UTAMA'!AC23</f>
        <v>48</v>
      </c>
      <c r="N474" s="264"/>
      <c r="O474" s="382">
        <f>'MARKAH UTAMA'!AD23</f>
        <v>10</v>
      </c>
      <c r="P474" s="383"/>
      <c r="Q474" s="384"/>
      <c r="R474" s="279"/>
    </row>
    <row r="475" spans="2:18" ht="15" customHeight="1">
      <c r="B475" s="309" t="str">
        <f>'MARKAH UTAMA'!AE$13</f>
        <v>L U K I S A N</v>
      </c>
      <c r="C475" s="310"/>
      <c r="D475" s="310"/>
      <c r="E475" s="310"/>
      <c r="F475" s="310"/>
      <c r="G475" s="249"/>
      <c r="H475" s="249"/>
      <c r="I475" s="249"/>
      <c r="J475" s="249"/>
      <c r="K475" s="263">
        <f>'MARKAH UTAMA'!AE$11</f>
        <v>50</v>
      </c>
      <c r="L475" s="249"/>
      <c r="M475" s="263">
        <f>'MARKAH UTAMA'!AE23</f>
        <v>43</v>
      </c>
      <c r="N475" s="264"/>
      <c r="O475" s="382">
        <f>'MARKAH UTAMA'!AF23</f>
        <v>10</v>
      </c>
      <c r="P475" s="383"/>
      <c r="Q475" s="384"/>
      <c r="R475" s="279"/>
    </row>
    <row r="476" spans="2:18" ht="15" customHeight="1">
      <c r="B476" s="309" t="str">
        <f>'MARKAH UTAMA'!AG$13</f>
        <v>PELAJARAN  UGAMA ISLAM</v>
      </c>
      <c r="C476" s="310"/>
      <c r="D476" s="310"/>
      <c r="E476" s="310"/>
      <c r="F476" s="310"/>
      <c r="G476" s="249"/>
      <c r="H476" s="249"/>
      <c r="I476" s="249"/>
      <c r="J476" s="249"/>
      <c r="K476" s="263">
        <f>'MARKAH UTAMA'!AG$11</f>
        <v>100</v>
      </c>
      <c r="L476" s="249"/>
      <c r="M476" s="263">
        <f>'MARKAH UTAMA'!AG23</f>
        <v>86</v>
      </c>
      <c r="N476" s="264"/>
      <c r="O476" s="382">
        <f>'MARKAH UTAMA'!AH23</f>
        <v>12</v>
      </c>
      <c r="P476" s="383"/>
      <c r="Q476" s="384"/>
      <c r="R476" s="279"/>
    </row>
    <row r="477" spans="2:18" ht="15" customHeight="1" thickBot="1">
      <c r="B477" s="312" t="str">
        <f>'MARKAH UTAMA'!AI$13</f>
        <v>PENDIDIKAN JASMANI</v>
      </c>
      <c r="C477" s="313"/>
      <c r="D477" s="314"/>
      <c r="E477" s="314"/>
      <c r="F477" s="314"/>
      <c r="G477" s="254"/>
      <c r="H477" s="254"/>
      <c r="I477" s="254"/>
      <c r="J477" s="254"/>
      <c r="K477" s="294">
        <f>'MARKAH UTAMA'!AI$11</f>
        <v>50</v>
      </c>
      <c r="L477" s="254"/>
      <c r="M477" s="294">
        <f>'MARKAH UTAMA'!AI23</f>
        <v>39</v>
      </c>
      <c r="N477" s="296"/>
      <c r="O477" s="394">
        <f>'MARKAH UTAMA'!AJ23</f>
        <v>3</v>
      </c>
      <c r="P477" s="395"/>
      <c r="Q477" s="396"/>
      <c r="R477" s="279"/>
    </row>
    <row r="478" spans="2:17" ht="15" customHeight="1" thickBot="1">
      <c r="B478" s="315"/>
      <c r="C478" s="316"/>
      <c r="D478" s="387" t="s">
        <v>65</v>
      </c>
      <c r="E478" s="387"/>
      <c r="F478" s="387"/>
      <c r="G478" s="387"/>
      <c r="H478" s="387"/>
      <c r="I478" s="387"/>
      <c r="J478" s="388"/>
      <c r="K478" s="277">
        <f>K459+K464+K472+K473+K474+K475+K476+K477</f>
        <v>650</v>
      </c>
      <c r="L478" s="277"/>
      <c r="M478" s="277">
        <f>M459+M464+M472+M473+M474+M475+M476+M477</f>
        <v>562</v>
      </c>
      <c r="N478" s="298"/>
      <c r="O478" s="397">
        <f>'MARKAH UTAMA'!AM23</f>
        <v>9</v>
      </c>
      <c r="P478" s="398"/>
      <c r="Q478" s="399"/>
    </row>
    <row r="479" spans="2:17" ht="15" customHeight="1" thickBot="1" thickTop="1">
      <c r="B479" s="391" t="s">
        <v>66</v>
      </c>
      <c r="C479" s="392"/>
      <c r="D479" s="392"/>
      <c r="E479" s="392"/>
      <c r="F479" s="392"/>
      <c r="G479" s="392"/>
      <c r="H479" s="392"/>
      <c r="I479" s="392"/>
      <c r="J479" s="393"/>
      <c r="K479" s="379">
        <f>M478/K478</f>
        <v>0.8646153846153846</v>
      </c>
      <c r="L479" s="380"/>
      <c r="M479" s="380"/>
      <c r="N479" s="380"/>
      <c r="O479" s="380"/>
      <c r="P479" s="380"/>
      <c r="Q479" s="381"/>
    </row>
    <row r="480" spans="2:17" ht="15" customHeight="1">
      <c r="B480" s="317"/>
      <c r="C480" s="318"/>
      <c r="D480" s="319"/>
      <c r="E480" s="319"/>
      <c r="F480" s="318"/>
      <c r="G480" s="318"/>
      <c r="H480" s="318"/>
      <c r="I480" s="318"/>
      <c r="J480" s="318"/>
      <c r="K480" s="320"/>
      <c r="L480" s="320"/>
      <c r="M480" s="320"/>
      <c r="N480" s="320"/>
      <c r="O480" s="320"/>
      <c r="P480" s="320"/>
      <c r="Q480" s="320"/>
    </row>
    <row r="481" spans="2:19" ht="15" customHeight="1">
      <c r="B481" s="240" t="s">
        <v>60</v>
      </c>
      <c r="C481" s="321"/>
      <c r="D481" s="385">
        <f>'MARKAH UTAMA'!$AL$37</f>
        <v>0.7818315018315019</v>
      </c>
      <c r="E481" s="385"/>
      <c r="F481" s="385"/>
      <c r="G481" s="321" t="s">
        <v>32</v>
      </c>
      <c r="L481" s="322">
        <f>'MARKAH UTAMA'!AM23</f>
        <v>9</v>
      </c>
      <c r="M481" s="321" t="s">
        <v>31</v>
      </c>
      <c r="N481" s="321"/>
      <c r="O481" s="321"/>
      <c r="P481" s="335">
        <f>'MARKAH UTAMA'!$AW$9</f>
        <v>21</v>
      </c>
      <c r="Q481" s="245" t="s">
        <v>64</v>
      </c>
      <c r="S481" s="324"/>
    </row>
    <row r="482" spans="2:19" ht="15" customHeight="1">
      <c r="B482" s="325" t="s">
        <v>61</v>
      </c>
      <c r="C482" s="321"/>
      <c r="D482" s="325"/>
      <c r="E482" s="386">
        <f>'MARKAH UTAMA'!AV23</f>
        <v>103</v>
      </c>
      <c r="F482" s="386"/>
      <c r="G482" s="321" t="s">
        <v>45</v>
      </c>
      <c r="I482" s="240" t="s">
        <v>62</v>
      </c>
      <c r="J482" s="220">
        <f>'MARKAH UTAMA'!AW23</f>
        <v>101</v>
      </c>
      <c r="K482" s="325" t="s">
        <v>45</v>
      </c>
      <c r="M482" s="325" t="s">
        <v>33</v>
      </c>
      <c r="N482" s="241"/>
      <c r="O482" s="220">
        <f>'MARKAH UTAMA'!AX23</f>
        <v>2</v>
      </c>
      <c r="P482" s="325" t="s">
        <v>45</v>
      </c>
      <c r="Q482" s="242"/>
      <c r="S482" s="324"/>
    </row>
    <row r="483" spans="2:19" ht="15" customHeight="1">
      <c r="B483" s="321"/>
      <c r="C483" s="321"/>
      <c r="D483" s="324"/>
      <c r="E483" s="324"/>
      <c r="F483" s="324"/>
      <c r="G483" s="324"/>
      <c r="H483" s="324"/>
      <c r="I483" s="324"/>
      <c r="J483" s="324"/>
      <c r="K483" s="324"/>
      <c r="L483" s="324"/>
      <c r="M483" s="324"/>
      <c r="N483" s="324"/>
      <c r="O483" s="324"/>
      <c r="P483" s="324"/>
      <c r="Q483" s="242"/>
      <c r="S483" s="324"/>
    </row>
    <row r="484" spans="2:19" ht="15" customHeight="1">
      <c r="B484" s="326" t="s">
        <v>68</v>
      </c>
      <c r="C484" s="324"/>
      <c r="D484" s="324"/>
      <c r="E484" s="324"/>
      <c r="F484" s="324"/>
      <c r="G484" s="324"/>
      <c r="H484" s="324"/>
      <c r="I484" s="324"/>
      <c r="J484" s="324"/>
      <c r="K484" s="324"/>
      <c r="L484" s="324"/>
      <c r="M484" s="324"/>
      <c r="N484" s="324"/>
      <c r="O484" s="324"/>
      <c r="P484" s="324"/>
      <c r="Q484" s="242"/>
      <c r="S484" s="324"/>
    </row>
    <row r="485" spans="2:17" ht="15" customHeight="1">
      <c r="B485" s="327" t="s">
        <v>206</v>
      </c>
      <c r="C485" s="327"/>
      <c r="D485" s="327"/>
      <c r="E485" s="327"/>
      <c r="F485" s="327"/>
      <c r="G485" s="327"/>
      <c r="H485" s="327"/>
      <c r="I485" s="327"/>
      <c r="J485" s="327"/>
      <c r="K485" s="327"/>
      <c r="L485" s="327"/>
      <c r="M485" s="327"/>
      <c r="N485" s="327"/>
      <c r="O485" s="327"/>
      <c r="P485" s="327"/>
      <c r="Q485" s="328"/>
    </row>
    <row r="486" spans="2:17" ht="15" customHeight="1">
      <c r="B486" s="329" t="s">
        <v>207</v>
      </c>
      <c r="C486" s="329"/>
      <c r="D486" s="329"/>
      <c r="E486" s="329"/>
      <c r="F486" s="329"/>
      <c r="G486" s="329"/>
      <c r="H486" s="329"/>
      <c r="I486" s="329"/>
      <c r="J486" s="329"/>
      <c r="K486" s="329"/>
      <c r="L486" s="329"/>
      <c r="M486" s="329"/>
      <c r="N486" s="329"/>
      <c r="O486" s="329"/>
      <c r="P486" s="329"/>
      <c r="Q486" s="330"/>
    </row>
    <row r="487" spans="2:17" ht="15" customHeight="1">
      <c r="B487" s="329" t="s">
        <v>208</v>
      </c>
      <c r="C487" s="329"/>
      <c r="D487" s="329"/>
      <c r="E487" s="329"/>
      <c r="F487" s="329"/>
      <c r="G487" s="329"/>
      <c r="H487" s="329"/>
      <c r="I487" s="329"/>
      <c r="J487" s="329"/>
      <c r="K487" s="329"/>
      <c r="L487" s="329"/>
      <c r="M487" s="329"/>
      <c r="N487" s="329"/>
      <c r="O487" s="329"/>
      <c r="P487" s="329"/>
      <c r="Q487" s="330"/>
    </row>
    <row r="488" spans="2:17" ht="15" customHeight="1">
      <c r="B488" s="329" t="s">
        <v>199</v>
      </c>
      <c r="C488" s="329"/>
      <c r="D488" s="329"/>
      <c r="E488" s="329"/>
      <c r="F488" s="329"/>
      <c r="G488" s="329"/>
      <c r="H488" s="329"/>
      <c r="I488" s="329"/>
      <c r="J488" s="329"/>
      <c r="K488" s="329"/>
      <c r="L488" s="329"/>
      <c r="M488" s="329"/>
      <c r="N488" s="329"/>
      <c r="O488" s="329"/>
      <c r="P488" s="329"/>
      <c r="Q488" s="330"/>
    </row>
    <row r="489" spans="2:17" ht="15" customHeight="1">
      <c r="B489" s="329"/>
      <c r="C489" s="329"/>
      <c r="D489" s="329"/>
      <c r="E489" s="329"/>
      <c r="F489" s="329"/>
      <c r="G489" s="329"/>
      <c r="H489" s="329"/>
      <c r="I489" s="329"/>
      <c r="J489" s="329"/>
      <c r="K489" s="329"/>
      <c r="L489" s="329"/>
      <c r="M489" s="329"/>
      <c r="N489" s="329"/>
      <c r="O489" s="329"/>
      <c r="P489" s="329"/>
      <c r="Q489" s="330"/>
    </row>
    <row r="491" spans="2:4" ht="15" customHeight="1">
      <c r="B491" s="240" t="s">
        <v>24</v>
      </c>
      <c r="D491" s="240" t="str">
        <f>'MARKAH UTAMA'!C24</f>
        <v>AIMI ZUNNURAIN BINTI HJ. ZULKIFLI</v>
      </c>
    </row>
    <row r="493" spans="2:16" ht="15" customHeight="1">
      <c r="B493" s="240" t="str">
        <f>$B$4</f>
        <v>Sekolah Rendah Haji Tarif, Brunei I</v>
      </c>
      <c r="K493" s="240" t="s">
        <v>55</v>
      </c>
      <c r="M493" s="243"/>
      <c r="N493" s="243"/>
      <c r="O493" s="244">
        <f>'MARKAH UTAMA'!AR24</f>
        <v>1763</v>
      </c>
      <c r="P493" s="244"/>
    </row>
    <row r="494" spans="2:14" ht="15" customHeight="1">
      <c r="B494" s="245" t="str">
        <f>$B$5</f>
        <v>DARJAH : 3</v>
      </c>
      <c r="C494" s="245"/>
      <c r="K494" s="340" t="s">
        <v>171</v>
      </c>
      <c r="L494" s="340"/>
      <c r="M494" s="340"/>
      <c r="N494" s="340"/>
    </row>
    <row r="495" spans="2:16" ht="15" customHeight="1">
      <c r="B495" s="240" t="s">
        <v>23</v>
      </c>
      <c r="C495" s="246">
        <f>'MARKAH UTAMA'!AS24</f>
        <v>9</v>
      </c>
      <c r="D495" s="245" t="s">
        <v>41</v>
      </c>
      <c r="E495" s="245"/>
      <c r="F495" s="245"/>
      <c r="G495" s="240">
        <f>'MARKAH UTAMA'!AT24</f>
        <v>3</v>
      </c>
      <c r="H495" s="245" t="s">
        <v>40</v>
      </c>
      <c r="J495" s="243">
        <f>'MARKAH UTAMA'!AU24</f>
        <v>19</v>
      </c>
      <c r="K495" s="245" t="s">
        <v>63</v>
      </c>
      <c r="M495" s="247"/>
      <c r="P495" s="245"/>
    </row>
    <row r="496" spans="7:9" ht="15" customHeight="1" thickBot="1">
      <c r="G496" s="246"/>
      <c r="H496" s="246"/>
      <c r="I496" s="246"/>
    </row>
    <row r="497" spans="2:17" ht="15" customHeight="1">
      <c r="B497" s="389" t="s">
        <v>29</v>
      </c>
      <c r="C497" s="342"/>
      <c r="D497" s="342"/>
      <c r="E497" s="342"/>
      <c r="F497" s="342"/>
      <c r="G497" s="342"/>
      <c r="H497" s="342"/>
      <c r="I497" s="342"/>
      <c r="J497" s="390"/>
      <c r="K497" s="341" t="s">
        <v>172</v>
      </c>
      <c r="L497" s="342"/>
      <c r="M497" s="342"/>
      <c r="N497" s="342"/>
      <c r="O497" s="342"/>
      <c r="P497" s="342"/>
      <c r="Q497" s="374"/>
    </row>
    <row r="498" spans="2:18" ht="15" customHeight="1">
      <c r="B498" s="248"/>
      <c r="C498" s="249"/>
      <c r="D498" s="250"/>
      <c r="E498" s="250"/>
      <c r="F498" s="250"/>
      <c r="G498" s="250"/>
      <c r="H498" s="250"/>
      <c r="I498" s="250"/>
      <c r="J498" s="251"/>
      <c r="K498" s="375" t="s">
        <v>58</v>
      </c>
      <c r="L498" s="376"/>
      <c r="M498" s="375" t="s">
        <v>59</v>
      </c>
      <c r="N498" s="376"/>
      <c r="O498" s="375" t="s">
        <v>54</v>
      </c>
      <c r="P498" s="377"/>
      <c r="Q498" s="378"/>
      <c r="R498" s="252"/>
    </row>
    <row r="499" spans="2:18" ht="15" customHeight="1">
      <c r="B499" s="253" t="s">
        <v>10</v>
      </c>
      <c r="C499" s="254"/>
      <c r="D499" s="255"/>
      <c r="E499" s="255"/>
      <c r="F499" s="255"/>
      <c r="G499" s="255"/>
      <c r="H499" s="255"/>
      <c r="I499" s="255"/>
      <c r="J499" s="256"/>
      <c r="K499" s="257"/>
      <c r="L499" s="258"/>
      <c r="M499" s="259"/>
      <c r="N499" s="258"/>
      <c r="O499" s="415">
        <f>'MARKAH UTAMA'!M24</f>
        <v>4</v>
      </c>
      <c r="P499" s="416"/>
      <c r="Q499" s="417"/>
      <c r="R499" s="252"/>
    </row>
    <row r="500" spans="2:18" ht="15" customHeight="1">
      <c r="B500" s="260" t="str">
        <f>'MARKAH UTAMA'!D$13</f>
        <v>Karangan</v>
      </c>
      <c r="C500" s="261"/>
      <c r="D500" s="261"/>
      <c r="E500" s="261"/>
      <c r="F500" s="261"/>
      <c r="G500" s="261"/>
      <c r="H500" s="261"/>
      <c r="I500" s="261"/>
      <c r="J500" s="262"/>
      <c r="K500" s="263">
        <f>'MARKAH UTAMA'!D$12</f>
        <v>20</v>
      </c>
      <c r="L500" s="264"/>
      <c r="M500" s="263">
        <f>'MARKAH UTAMA'!D24</f>
        <v>19</v>
      </c>
      <c r="N500" s="265"/>
      <c r="O500" s="409"/>
      <c r="P500" s="410"/>
      <c r="Q500" s="411"/>
      <c r="R500" s="266"/>
    </row>
    <row r="501" spans="2:18" ht="15" customHeight="1">
      <c r="B501" s="267" t="str">
        <f>'MARKAH UTAMA'!E$13</f>
        <v>Pemahaman</v>
      </c>
      <c r="C501" s="249"/>
      <c r="D501" s="249"/>
      <c r="E501" s="249"/>
      <c r="F501" s="249"/>
      <c r="G501" s="249"/>
      <c r="H501" s="249"/>
      <c r="I501" s="249"/>
      <c r="J501" s="265"/>
      <c r="K501" s="263">
        <f>'MARKAH UTAMA'!E$12</f>
        <v>10</v>
      </c>
      <c r="L501" s="264"/>
      <c r="M501" s="263">
        <f>'MARKAH UTAMA'!E24</f>
        <v>10</v>
      </c>
      <c r="N501" s="265"/>
      <c r="O501" s="409"/>
      <c r="P501" s="410"/>
      <c r="Q501" s="411"/>
      <c r="R501" s="266"/>
    </row>
    <row r="502" spans="2:18" ht="15" customHeight="1">
      <c r="B502" s="267" t="str">
        <f>'MARKAH UTAMA'!F$13</f>
        <v>Tatabahasa</v>
      </c>
      <c r="C502" s="249"/>
      <c r="D502" s="249"/>
      <c r="E502" s="249"/>
      <c r="F502" s="249"/>
      <c r="G502" s="249"/>
      <c r="H502" s="249"/>
      <c r="I502" s="249"/>
      <c r="J502" s="265"/>
      <c r="K502" s="263">
        <f>'MARKAH UTAMA'!F$12</f>
        <v>20</v>
      </c>
      <c r="L502" s="264"/>
      <c r="M502" s="263">
        <f>'MARKAH UTAMA'!F24</f>
        <v>20</v>
      </c>
      <c r="N502" s="265"/>
      <c r="O502" s="409"/>
      <c r="P502" s="410"/>
      <c r="Q502" s="411"/>
      <c r="R502" s="266"/>
    </row>
    <row r="503" spans="2:18" ht="15" customHeight="1">
      <c r="B503" s="267" t="str">
        <f>'MARKAH UTAMA'!G$13</f>
        <v>Tulisan Rumi</v>
      </c>
      <c r="C503" s="249"/>
      <c r="D503" s="249"/>
      <c r="E503" s="249"/>
      <c r="F503" s="249"/>
      <c r="G503" s="249"/>
      <c r="H503" s="249"/>
      <c r="I503" s="249"/>
      <c r="J503" s="265"/>
      <c r="K503" s="263">
        <f>'MARKAH UTAMA'!G$12</f>
        <v>5</v>
      </c>
      <c r="L503" s="264"/>
      <c r="M503" s="263">
        <f>'MARKAH UTAMA'!G24</f>
        <v>4</v>
      </c>
      <c r="N503" s="265"/>
      <c r="O503" s="409"/>
      <c r="P503" s="410"/>
      <c r="Q503" s="411"/>
      <c r="R503" s="266"/>
    </row>
    <row r="504" spans="2:18" ht="15" customHeight="1">
      <c r="B504" s="267" t="str">
        <f>'MARKAH UTAMA'!H$13</f>
        <v>Tulisan Jawi</v>
      </c>
      <c r="C504" s="249"/>
      <c r="D504" s="249"/>
      <c r="E504" s="249"/>
      <c r="F504" s="249"/>
      <c r="G504" s="249"/>
      <c r="H504" s="249"/>
      <c r="I504" s="249"/>
      <c r="J504" s="265"/>
      <c r="K504" s="263">
        <f>'MARKAH UTAMA'!H$12</f>
        <v>5</v>
      </c>
      <c r="L504" s="264"/>
      <c r="M504" s="263">
        <f>'MARKAH UTAMA'!H24</f>
        <v>4</v>
      </c>
      <c r="N504" s="265"/>
      <c r="O504" s="409"/>
      <c r="P504" s="410"/>
      <c r="Q504" s="411"/>
      <c r="R504" s="266"/>
    </row>
    <row r="505" spans="2:18" ht="15" customHeight="1">
      <c r="B505" s="267" t="str">
        <f>'MARKAH UTAMA'!I$13</f>
        <v>Ejaan  &amp; Rencana Rumi</v>
      </c>
      <c r="C505" s="249"/>
      <c r="D505" s="249"/>
      <c r="E505" s="249"/>
      <c r="F505" s="249"/>
      <c r="G505" s="249"/>
      <c r="H505" s="249"/>
      <c r="I505" s="249"/>
      <c r="J505" s="265"/>
      <c r="K505" s="263">
        <f>'MARKAH UTAMA'!I$12</f>
        <v>5</v>
      </c>
      <c r="L505" s="264"/>
      <c r="M505" s="263">
        <f>'MARKAH UTAMA'!I24</f>
        <v>5</v>
      </c>
      <c r="N505" s="265"/>
      <c r="O505" s="409"/>
      <c r="P505" s="410"/>
      <c r="Q505" s="411"/>
      <c r="R505" s="266"/>
    </row>
    <row r="506" spans="2:18" ht="15" customHeight="1">
      <c r="B506" s="268" t="str">
        <f>'MARKAH UTAMA'!J$13</f>
        <v>Ejaan &amp; Rencana Jawi</v>
      </c>
      <c r="C506" s="249"/>
      <c r="D506" s="249"/>
      <c r="E506" s="249"/>
      <c r="F506" s="249"/>
      <c r="G506" s="249"/>
      <c r="H506" s="249"/>
      <c r="I506" s="249"/>
      <c r="J506" s="265"/>
      <c r="K506" s="263">
        <f>'MARKAH UTAMA'!J$12</f>
        <v>5</v>
      </c>
      <c r="L506" s="264"/>
      <c r="M506" s="263">
        <f>'MARKAH UTAMA'!J24</f>
        <v>5</v>
      </c>
      <c r="N506" s="265"/>
      <c r="O506" s="409"/>
      <c r="P506" s="410"/>
      <c r="Q506" s="411"/>
      <c r="R506" s="266"/>
    </row>
    <row r="507" spans="2:18" ht="15" customHeight="1" thickBot="1">
      <c r="B507" s="269" t="str">
        <f>'MARKAH UTAMA'!K$13</f>
        <v>Bacaan dan Lisan</v>
      </c>
      <c r="C507" s="254"/>
      <c r="D507" s="254"/>
      <c r="E507" s="254"/>
      <c r="F507" s="254"/>
      <c r="G507" s="254"/>
      <c r="H507" s="254"/>
      <c r="I507" s="254"/>
      <c r="J507" s="270"/>
      <c r="K507" s="271">
        <f>'MARKAH UTAMA'!K$12</f>
        <v>30</v>
      </c>
      <c r="L507" s="272"/>
      <c r="M507" s="271">
        <f>'MARKAH UTAMA'!K24</f>
        <v>29</v>
      </c>
      <c r="N507" s="273"/>
      <c r="O507" s="409"/>
      <c r="P507" s="410"/>
      <c r="Q507" s="411"/>
      <c r="R507" s="266"/>
    </row>
    <row r="508" spans="2:18" ht="15" customHeight="1" thickBot="1">
      <c r="B508" s="274"/>
      <c r="C508" s="403" t="s">
        <v>67</v>
      </c>
      <c r="D508" s="404"/>
      <c r="E508" s="404"/>
      <c r="F508" s="404"/>
      <c r="G508" s="404"/>
      <c r="H508" s="404"/>
      <c r="I508" s="404"/>
      <c r="J508" s="405"/>
      <c r="K508" s="277">
        <f>SUM(K500:K507)</f>
        <v>100</v>
      </c>
      <c r="L508" s="275"/>
      <c r="M508" s="277">
        <f>SUM(M500:M507)</f>
        <v>96</v>
      </c>
      <c r="N508" s="278"/>
      <c r="O508" s="412"/>
      <c r="P508" s="413"/>
      <c r="Q508" s="414"/>
      <c r="R508" s="279"/>
    </row>
    <row r="509" spans="2:18" ht="15" customHeight="1" thickTop="1">
      <c r="B509" s="280" t="s">
        <v>22</v>
      </c>
      <c r="C509" s="281"/>
      <c r="D509" s="281"/>
      <c r="E509" s="282"/>
      <c r="F509" s="282"/>
      <c r="G509" s="281"/>
      <c r="H509" s="281"/>
      <c r="I509" s="281"/>
      <c r="J509" s="283"/>
      <c r="K509" s="284"/>
      <c r="L509" s="285"/>
      <c r="M509" s="285"/>
      <c r="N509" s="286"/>
      <c r="O509" s="406">
        <f>'MARKAH UTAMA'!R24</f>
        <v>1</v>
      </c>
      <c r="P509" s="407"/>
      <c r="Q509" s="408"/>
      <c r="R509" s="279"/>
    </row>
    <row r="510" spans="2:18" ht="15" customHeight="1">
      <c r="B510" s="287" t="str">
        <f>'MARKAH UTAMA'!N$13</f>
        <v>Aktiviti</v>
      </c>
      <c r="C510" s="288"/>
      <c r="D510" s="261"/>
      <c r="E510" s="289"/>
      <c r="F510" s="289"/>
      <c r="G510" s="261"/>
      <c r="H510" s="261"/>
      <c r="I510" s="261"/>
      <c r="J510" s="261"/>
      <c r="K510" s="263">
        <f>'MARKAH UTAMA'!N$12</f>
        <v>20</v>
      </c>
      <c r="L510" s="264"/>
      <c r="M510" s="263">
        <f>'MARKAH UTAMA'!N24</f>
        <v>19</v>
      </c>
      <c r="N510" s="264"/>
      <c r="O510" s="409"/>
      <c r="P510" s="410"/>
      <c r="Q510" s="411"/>
      <c r="R510" s="279"/>
    </row>
    <row r="511" spans="2:18" ht="15" customHeight="1">
      <c r="B511" s="290" t="str">
        <f>'MARKAH UTAMA'!O$13</f>
        <v>Congak &amp; Sifir</v>
      </c>
      <c r="C511" s="249"/>
      <c r="D511" s="249"/>
      <c r="E511" s="291"/>
      <c r="F511" s="291"/>
      <c r="G511" s="249"/>
      <c r="H511" s="249"/>
      <c r="I511" s="249"/>
      <c r="J511" s="249"/>
      <c r="K511" s="263">
        <f>'MARKAH UTAMA'!O$12</f>
        <v>30</v>
      </c>
      <c r="L511" s="264"/>
      <c r="M511" s="263">
        <f>'MARKAH UTAMA'!O24</f>
        <v>30</v>
      </c>
      <c r="N511" s="264"/>
      <c r="O511" s="409"/>
      <c r="P511" s="410"/>
      <c r="Q511" s="411"/>
      <c r="R511" s="279"/>
    </row>
    <row r="512" spans="2:18" ht="15" customHeight="1" thickBot="1">
      <c r="B512" s="292" t="str">
        <f>'MARKAH UTAMA'!P$13</f>
        <v>Matematik</v>
      </c>
      <c r="C512" s="254"/>
      <c r="D512" s="254"/>
      <c r="E512" s="293"/>
      <c r="F512" s="293"/>
      <c r="G512" s="293"/>
      <c r="H512" s="293"/>
      <c r="I512" s="293"/>
      <c r="J512" s="293"/>
      <c r="K512" s="294">
        <f>'MARKAH UTAMA'!P$12</f>
        <v>50</v>
      </c>
      <c r="L512" s="295"/>
      <c r="M512" s="294">
        <f>'MARKAH UTAMA'!P24</f>
        <v>46</v>
      </c>
      <c r="N512" s="296"/>
      <c r="O512" s="409"/>
      <c r="P512" s="410"/>
      <c r="Q512" s="411"/>
      <c r="R512" s="279"/>
    </row>
    <row r="513" spans="2:18" ht="15" customHeight="1" thickBot="1">
      <c r="B513" s="274"/>
      <c r="C513" s="403" t="s">
        <v>67</v>
      </c>
      <c r="D513" s="404"/>
      <c r="E513" s="404"/>
      <c r="F513" s="404"/>
      <c r="G513" s="404"/>
      <c r="H513" s="404"/>
      <c r="I513" s="404"/>
      <c r="J513" s="405"/>
      <c r="K513" s="297">
        <f>SUM(K510:K512)</f>
        <v>100</v>
      </c>
      <c r="L513" s="275"/>
      <c r="M513" s="277">
        <f>SUM(M510:M512)</f>
        <v>95</v>
      </c>
      <c r="N513" s="298"/>
      <c r="O513" s="412"/>
      <c r="P513" s="413"/>
      <c r="Q513" s="414"/>
      <c r="R513" s="279"/>
    </row>
    <row r="514" spans="2:18" ht="15" customHeight="1" thickTop="1">
      <c r="B514" s="280" t="s">
        <v>21</v>
      </c>
      <c r="C514" s="281"/>
      <c r="D514" s="281"/>
      <c r="E514" s="282"/>
      <c r="F514" s="282"/>
      <c r="G514" s="281"/>
      <c r="H514" s="281"/>
      <c r="I514" s="281"/>
      <c r="J514" s="283"/>
      <c r="K514" s="284"/>
      <c r="L514" s="285"/>
      <c r="M514" s="285"/>
      <c r="N514" s="286"/>
      <c r="O514" s="406">
        <f>'MARKAH UTAMA'!Z24</f>
        <v>1</v>
      </c>
      <c r="P514" s="407"/>
      <c r="Q514" s="408"/>
      <c r="R514" s="266"/>
    </row>
    <row r="515" spans="2:18" ht="15" customHeight="1">
      <c r="B515" s="287" t="str">
        <f>'MARKAH UTAMA'!S$13</f>
        <v>Composition</v>
      </c>
      <c r="C515" s="261"/>
      <c r="D515" s="261"/>
      <c r="E515" s="299"/>
      <c r="F515" s="299"/>
      <c r="G515" s="261"/>
      <c r="H515" s="261"/>
      <c r="I515" s="261"/>
      <c r="J515" s="262"/>
      <c r="K515" s="300">
        <f>'MARKAH UTAMA'!S$12</f>
        <v>20</v>
      </c>
      <c r="L515" s="301"/>
      <c r="M515" s="300">
        <f>'MARKAH UTAMA'!S24</f>
        <v>20</v>
      </c>
      <c r="N515" s="301"/>
      <c r="O515" s="409"/>
      <c r="P515" s="410"/>
      <c r="Q515" s="411"/>
      <c r="R515" s="266"/>
    </row>
    <row r="516" spans="2:18" ht="15" customHeight="1">
      <c r="B516" s="302" t="str">
        <f>'MARKAH UTAMA'!T$13</f>
        <v>Grammar</v>
      </c>
      <c r="C516" s="303"/>
      <c r="D516" s="249"/>
      <c r="E516" s="291"/>
      <c r="F516" s="291"/>
      <c r="G516" s="291"/>
      <c r="H516" s="291"/>
      <c r="I516" s="291"/>
      <c r="J516" s="265"/>
      <c r="K516" s="263">
        <v>20</v>
      </c>
      <c r="L516" s="264"/>
      <c r="M516" s="263">
        <f>'MARKAH UTAMA'!T24</f>
        <v>20</v>
      </c>
      <c r="N516" s="264"/>
      <c r="O516" s="409"/>
      <c r="P516" s="410"/>
      <c r="Q516" s="411"/>
      <c r="R516" s="266"/>
    </row>
    <row r="517" spans="2:18" ht="15" customHeight="1">
      <c r="B517" s="302" t="str">
        <f>'MARKAH UTAMA'!U$13</f>
        <v>Comprehension</v>
      </c>
      <c r="C517" s="303"/>
      <c r="D517" s="249"/>
      <c r="E517" s="291"/>
      <c r="F517" s="291"/>
      <c r="G517" s="249"/>
      <c r="H517" s="249"/>
      <c r="I517" s="249"/>
      <c r="J517" s="265"/>
      <c r="K517" s="263">
        <f>'MARKAH UTAMA'!U$12</f>
        <v>10</v>
      </c>
      <c r="L517" s="264"/>
      <c r="M517" s="263">
        <f>'MARKAH UTAMA'!U24</f>
        <v>10</v>
      </c>
      <c r="N517" s="264"/>
      <c r="O517" s="409"/>
      <c r="P517" s="410"/>
      <c r="Q517" s="411"/>
      <c r="R517" s="266"/>
    </row>
    <row r="518" spans="2:18" ht="15" customHeight="1">
      <c r="B518" s="302" t="str">
        <f>'MARKAH UTAMA'!V$13</f>
        <v>Vocabulary</v>
      </c>
      <c r="C518" s="249"/>
      <c r="D518" s="249"/>
      <c r="E518" s="291"/>
      <c r="F518" s="291"/>
      <c r="G518" s="249"/>
      <c r="H518" s="249"/>
      <c r="I518" s="249"/>
      <c r="J518" s="265"/>
      <c r="K518" s="263">
        <f>'MARKAH UTAMA'!V$12</f>
        <v>10</v>
      </c>
      <c r="L518" s="264"/>
      <c r="M518" s="263">
        <f>'MARKAH UTAMA'!V24</f>
        <v>10</v>
      </c>
      <c r="N518" s="264"/>
      <c r="O518" s="409"/>
      <c r="P518" s="410"/>
      <c r="Q518" s="411"/>
      <c r="R518" s="266"/>
    </row>
    <row r="519" spans="2:18" ht="15" customHeight="1">
      <c r="B519" s="302" t="str">
        <f>'MARKAH UTAMA'!W$13</f>
        <v>Spelling</v>
      </c>
      <c r="C519" s="249"/>
      <c r="D519" s="249"/>
      <c r="E519" s="291"/>
      <c r="F519" s="291"/>
      <c r="G519" s="249"/>
      <c r="H519" s="249"/>
      <c r="I519" s="249"/>
      <c r="J519" s="265"/>
      <c r="K519" s="263">
        <f>'MARKAH UTAMA'!W$12</f>
        <v>10</v>
      </c>
      <c r="L519" s="264"/>
      <c r="M519" s="263">
        <f>'MARKAH UTAMA'!W24</f>
        <v>10</v>
      </c>
      <c r="N519" s="264"/>
      <c r="O519" s="409"/>
      <c r="P519" s="410"/>
      <c r="Q519" s="411"/>
      <c r="R519" s="266"/>
    </row>
    <row r="520" spans="2:18" ht="15" customHeight="1" thickBot="1">
      <c r="B520" s="292" t="str">
        <f>'MARKAH UTAMA'!X$13</f>
        <v>Reading &amp; Oral</v>
      </c>
      <c r="C520" s="254"/>
      <c r="D520" s="254"/>
      <c r="E520" s="304"/>
      <c r="F520" s="304"/>
      <c r="G520" s="254"/>
      <c r="H520" s="254"/>
      <c r="I520" s="254"/>
      <c r="J520" s="270"/>
      <c r="K520" s="294">
        <f>'MARKAH UTAMA'!X$12</f>
        <v>30</v>
      </c>
      <c r="L520" s="296"/>
      <c r="M520" s="294">
        <f>'MARKAH UTAMA'!X24</f>
        <v>30</v>
      </c>
      <c r="N520" s="296"/>
      <c r="O520" s="409"/>
      <c r="P520" s="410"/>
      <c r="Q520" s="411"/>
      <c r="R520" s="266"/>
    </row>
    <row r="521" spans="2:18" ht="15" customHeight="1" thickBot="1">
      <c r="B521" s="274"/>
      <c r="C521" s="403" t="s">
        <v>67</v>
      </c>
      <c r="D521" s="404"/>
      <c r="E521" s="404"/>
      <c r="F521" s="404"/>
      <c r="G521" s="404"/>
      <c r="H521" s="404"/>
      <c r="I521" s="404"/>
      <c r="J521" s="405"/>
      <c r="K521" s="275">
        <f>SUM(K515:K520)</f>
        <v>100</v>
      </c>
      <c r="L521" s="275"/>
      <c r="M521" s="297">
        <f>SUM(M515:M520)</f>
        <v>100</v>
      </c>
      <c r="N521" s="305"/>
      <c r="O521" s="412"/>
      <c r="P521" s="413"/>
      <c r="Q521" s="414"/>
      <c r="R521" s="279"/>
    </row>
    <row r="522" spans="2:18" ht="15" customHeight="1" thickTop="1">
      <c r="B522" s="306" t="str">
        <f>'MARKAH UTAMA'!AA$13</f>
        <v>PELAJARAN AM</v>
      </c>
      <c r="C522" s="307"/>
      <c r="D522" s="308"/>
      <c r="E522" s="308"/>
      <c r="F522" s="308"/>
      <c r="G522" s="261"/>
      <c r="H522" s="261"/>
      <c r="I522" s="261"/>
      <c r="J522" s="261"/>
      <c r="K522" s="300">
        <f>'MARKAH UTAMA'!AA$11</f>
        <v>100</v>
      </c>
      <c r="L522" s="261"/>
      <c r="M522" s="300">
        <f>'MARKAH UTAMA'!AA24</f>
        <v>100</v>
      </c>
      <c r="N522" s="301"/>
      <c r="O522" s="400">
        <f>'MARKAH UTAMA'!AB24</f>
        <v>1</v>
      </c>
      <c r="P522" s="401"/>
      <c r="Q522" s="402"/>
      <c r="R522" s="279"/>
    </row>
    <row r="523" spans="2:18" ht="15" customHeight="1">
      <c r="B523" s="309" t="str">
        <f>'MARKAH UTAMA'!AC$13</f>
        <v>S I V I K</v>
      </c>
      <c r="C523" s="310"/>
      <c r="D523" s="311"/>
      <c r="E523" s="311"/>
      <c r="F523" s="311"/>
      <c r="G523" s="249"/>
      <c r="H523" s="249"/>
      <c r="I523" s="249"/>
      <c r="J523" s="249"/>
      <c r="K523" s="263">
        <f>'MARKAH UTAMA'!AC$11</f>
        <v>50</v>
      </c>
      <c r="L523" s="249"/>
      <c r="M523" s="263">
        <f>'MARKAH UTAMA'!AC24</f>
        <v>50</v>
      </c>
      <c r="N523" s="264"/>
      <c r="O523" s="382">
        <f>'MARKAH UTAMA'!AD24</f>
        <v>1</v>
      </c>
      <c r="P523" s="383"/>
      <c r="Q523" s="384"/>
      <c r="R523" s="279"/>
    </row>
    <row r="524" spans="2:18" ht="15" customHeight="1">
      <c r="B524" s="309" t="str">
        <f>'MARKAH UTAMA'!AE$13</f>
        <v>L U K I S A N</v>
      </c>
      <c r="C524" s="310"/>
      <c r="D524" s="310"/>
      <c r="E524" s="310"/>
      <c r="F524" s="310"/>
      <c r="G524" s="249"/>
      <c r="H524" s="249"/>
      <c r="I524" s="249"/>
      <c r="J524" s="249"/>
      <c r="K524" s="263">
        <f>'MARKAH UTAMA'!AE$11</f>
        <v>50</v>
      </c>
      <c r="L524" s="249"/>
      <c r="M524" s="263">
        <f>'MARKAH UTAMA'!AE24</f>
        <v>46</v>
      </c>
      <c r="N524" s="264"/>
      <c r="O524" s="382">
        <f>'MARKAH UTAMA'!AF24</f>
        <v>3</v>
      </c>
      <c r="P524" s="383"/>
      <c r="Q524" s="384"/>
      <c r="R524" s="279"/>
    </row>
    <row r="525" spans="2:18" ht="15" customHeight="1">
      <c r="B525" s="309" t="str">
        <f>'MARKAH UTAMA'!AG$13</f>
        <v>PELAJARAN  UGAMA ISLAM</v>
      </c>
      <c r="C525" s="310"/>
      <c r="D525" s="310"/>
      <c r="E525" s="310"/>
      <c r="F525" s="310"/>
      <c r="G525" s="249"/>
      <c r="H525" s="249"/>
      <c r="I525" s="249"/>
      <c r="J525" s="249"/>
      <c r="K525" s="263">
        <f>'MARKAH UTAMA'!AG$11</f>
        <v>100</v>
      </c>
      <c r="L525" s="249"/>
      <c r="M525" s="263">
        <f>'MARKAH UTAMA'!AG24</f>
        <v>97</v>
      </c>
      <c r="N525" s="264"/>
      <c r="O525" s="382">
        <f>'MARKAH UTAMA'!AH24</f>
        <v>2</v>
      </c>
      <c r="P525" s="383"/>
      <c r="Q525" s="384"/>
      <c r="R525" s="279"/>
    </row>
    <row r="526" spans="2:18" ht="15" customHeight="1" thickBot="1">
      <c r="B526" s="312" t="str">
        <f>'MARKAH UTAMA'!AI$13</f>
        <v>PENDIDIKAN JASMANI</v>
      </c>
      <c r="C526" s="313"/>
      <c r="D526" s="314"/>
      <c r="E526" s="314"/>
      <c r="F526" s="314"/>
      <c r="G526" s="254"/>
      <c r="H526" s="254"/>
      <c r="I526" s="254"/>
      <c r="J526" s="254"/>
      <c r="K526" s="294">
        <f>'MARKAH UTAMA'!AI$11</f>
        <v>50</v>
      </c>
      <c r="L526" s="254"/>
      <c r="M526" s="294">
        <f>'MARKAH UTAMA'!AI24</f>
        <v>37</v>
      </c>
      <c r="N526" s="296"/>
      <c r="O526" s="394">
        <f>'MARKAH UTAMA'!AJ24</f>
        <v>6</v>
      </c>
      <c r="P526" s="395"/>
      <c r="Q526" s="396"/>
      <c r="R526" s="279"/>
    </row>
    <row r="527" spans="2:17" ht="15" customHeight="1" thickBot="1">
      <c r="B527" s="315"/>
      <c r="C527" s="316"/>
      <c r="D527" s="387" t="s">
        <v>65</v>
      </c>
      <c r="E527" s="387"/>
      <c r="F527" s="387"/>
      <c r="G527" s="387"/>
      <c r="H527" s="387"/>
      <c r="I527" s="387"/>
      <c r="J527" s="388"/>
      <c r="K527" s="277">
        <f>K508+K513+K521+K522+K523+K524+K525+K526</f>
        <v>650</v>
      </c>
      <c r="L527" s="275"/>
      <c r="M527" s="277">
        <f>M508+M513+M521+M522+M523+M524+M525+M526</f>
        <v>621</v>
      </c>
      <c r="N527" s="298"/>
      <c r="O527" s="397">
        <f>'MARKAH UTAMA'!AM24</f>
        <v>1</v>
      </c>
      <c r="P527" s="398"/>
      <c r="Q527" s="399"/>
    </row>
    <row r="528" spans="2:17" ht="15" customHeight="1" thickBot="1" thickTop="1">
      <c r="B528" s="391" t="s">
        <v>66</v>
      </c>
      <c r="C528" s="392"/>
      <c r="D528" s="392"/>
      <c r="E528" s="392"/>
      <c r="F528" s="392"/>
      <c r="G528" s="392"/>
      <c r="H528" s="392"/>
      <c r="I528" s="392"/>
      <c r="J528" s="393"/>
      <c r="K528" s="379">
        <f>M527/K527</f>
        <v>0.9553846153846154</v>
      </c>
      <c r="L528" s="380"/>
      <c r="M528" s="380"/>
      <c r="N528" s="380"/>
      <c r="O528" s="380"/>
      <c r="P528" s="380"/>
      <c r="Q528" s="381"/>
    </row>
    <row r="529" spans="2:17" ht="15" customHeight="1">
      <c r="B529" s="317"/>
      <c r="C529" s="318"/>
      <c r="D529" s="319"/>
      <c r="E529" s="319"/>
      <c r="F529" s="318"/>
      <c r="G529" s="318"/>
      <c r="H529" s="318"/>
      <c r="I529" s="318"/>
      <c r="J529" s="318"/>
      <c r="K529" s="320"/>
      <c r="L529" s="320"/>
      <c r="M529" s="320"/>
      <c r="N529" s="320"/>
      <c r="O529" s="320"/>
      <c r="P529" s="320"/>
      <c r="Q529" s="320"/>
    </row>
    <row r="530" spans="2:19" ht="15" customHeight="1">
      <c r="B530" s="240" t="s">
        <v>60</v>
      </c>
      <c r="C530" s="321"/>
      <c r="D530" s="385">
        <f>'MARKAH UTAMA'!$AL$37</f>
        <v>0.7818315018315019</v>
      </c>
      <c r="E530" s="385"/>
      <c r="F530" s="385"/>
      <c r="G530" s="321" t="s">
        <v>32</v>
      </c>
      <c r="L530" s="322">
        <f>'MARKAH UTAMA'!AM24</f>
        <v>1</v>
      </c>
      <c r="M530" s="321" t="s">
        <v>31</v>
      </c>
      <c r="N530" s="321"/>
      <c r="O530" s="321"/>
      <c r="P530" s="335">
        <f>'MARKAH UTAMA'!$AW$9</f>
        <v>21</v>
      </c>
      <c r="Q530" s="245" t="s">
        <v>64</v>
      </c>
      <c r="S530" s="324"/>
    </row>
    <row r="531" spans="2:19" ht="15" customHeight="1">
      <c r="B531" s="325" t="s">
        <v>61</v>
      </c>
      <c r="C531" s="321"/>
      <c r="D531" s="325"/>
      <c r="E531" s="386">
        <f>'MARKAH UTAMA'!AV24</f>
        <v>103</v>
      </c>
      <c r="F531" s="386"/>
      <c r="G531" s="321" t="s">
        <v>45</v>
      </c>
      <c r="I531" s="240" t="s">
        <v>62</v>
      </c>
      <c r="J531" s="220">
        <v>103</v>
      </c>
      <c r="K531" s="325" t="s">
        <v>45</v>
      </c>
      <c r="M531" s="325" t="s">
        <v>33</v>
      </c>
      <c r="N531" s="241"/>
      <c r="O531" s="220">
        <v>0</v>
      </c>
      <c r="P531" s="325" t="s">
        <v>45</v>
      </c>
      <c r="Q531" s="242"/>
      <c r="S531" s="324"/>
    </row>
    <row r="532" spans="2:19" ht="15" customHeight="1">
      <c r="B532" s="321"/>
      <c r="C532" s="321"/>
      <c r="D532" s="324"/>
      <c r="E532" s="324"/>
      <c r="F532" s="324"/>
      <c r="G532" s="324"/>
      <c r="H532" s="324"/>
      <c r="I532" s="324"/>
      <c r="J532" s="324"/>
      <c r="K532" s="324"/>
      <c r="L532" s="324"/>
      <c r="M532" s="324"/>
      <c r="N532" s="324"/>
      <c r="O532" s="324"/>
      <c r="P532" s="324"/>
      <c r="Q532" s="242"/>
      <c r="S532" s="324"/>
    </row>
    <row r="533" spans="2:19" ht="15" customHeight="1">
      <c r="B533" s="326" t="s">
        <v>68</v>
      </c>
      <c r="C533" s="324"/>
      <c r="D533" s="324"/>
      <c r="E533" s="324"/>
      <c r="F533" s="324"/>
      <c r="G533" s="324"/>
      <c r="H533" s="324"/>
      <c r="I533" s="324"/>
      <c r="J533" s="324"/>
      <c r="K533" s="324"/>
      <c r="L533" s="324"/>
      <c r="M533" s="324"/>
      <c r="N533" s="324"/>
      <c r="O533" s="324"/>
      <c r="P533" s="324"/>
      <c r="Q533" s="242"/>
      <c r="S533" s="324"/>
    </row>
    <row r="534" spans="2:17" ht="15" customHeight="1">
      <c r="B534" s="327" t="s">
        <v>173</v>
      </c>
      <c r="C534" s="327"/>
      <c r="D534" s="327"/>
      <c r="E534" s="327"/>
      <c r="F534" s="327"/>
      <c r="G534" s="327"/>
      <c r="H534" s="327"/>
      <c r="I534" s="327"/>
      <c r="J534" s="327"/>
      <c r="K534" s="327"/>
      <c r="L534" s="327"/>
      <c r="M534" s="327"/>
      <c r="N534" s="327"/>
      <c r="O534" s="327"/>
      <c r="P534" s="327"/>
      <c r="Q534" s="328"/>
    </row>
    <row r="535" spans="2:17" ht="15" customHeight="1">
      <c r="B535" s="329" t="s">
        <v>174</v>
      </c>
      <c r="C535" s="329"/>
      <c r="D535" s="329"/>
      <c r="E535" s="329"/>
      <c r="F535" s="329"/>
      <c r="G535" s="329"/>
      <c r="H535" s="329"/>
      <c r="I535" s="329"/>
      <c r="J535" s="329"/>
      <c r="K535" s="329"/>
      <c r="L535" s="329"/>
      <c r="M535" s="329"/>
      <c r="N535" s="329"/>
      <c r="O535" s="329"/>
      <c r="P535" s="329"/>
      <c r="Q535" s="330"/>
    </row>
    <row r="536" spans="2:17" ht="15" customHeight="1">
      <c r="B536" s="329" t="s">
        <v>175</v>
      </c>
      <c r="C536" s="329"/>
      <c r="D536" s="329"/>
      <c r="E536" s="329"/>
      <c r="F536" s="329"/>
      <c r="G536" s="329"/>
      <c r="H536" s="329"/>
      <c r="I536" s="329"/>
      <c r="J536" s="329"/>
      <c r="K536" s="329"/>
      <c r="L536" s="329"/>
      <c r="M536" s="329"/>
      <c r="N536" s="329"/>
      <c r="O536" s="329"/>
      <c r="P536" s="329"/>
      <c r="Q536" s="330"/>
    </row>
    <row r="537" spans="2:17" ht="15" customHeight="1">
      <c r="B537" s="329" t="s">
        <v>176</v>
      </c>
      <c r="C537" s="329"/>
      <c r="D537" s="329"/>
      <c r="E537" s="329"/>
      <c r="F537" s="329"/>
      <c r="G537" s="329"/>
      <c r="H537" s="329"/>
      <c r="I537" s="329"/>
      <c r="J537" s="329"/>
      <c r="K537" s="329"/>
      <c r="L537" s="329"/>
      <c r="M537" s="329"/>
      <c r="N537" s="329"/>
      <c r="O537" s="329"/>
      <c r="P537" s="329"/>
      <c r="Q537" s="330"/>
    </row>
    <row r="538" spans="2:17" ht="15" customHeight="1">
      <c r="B538" s="329" t="s">
        <v>177</v>
      </c>
      <c r="C538" s="329"/>
      <c r="D538" s="329"/>
      <c r="E538" s="329"/>
      <c r="F538" s="329"/>
      <c r="G538" s="329"/>
      <c r="H538" s="329"/>
      <c r="I538" s="329"/>
      <c r="J538" s="329"/>
      <c r="K538" s="329"/>
      <c r="L538" s="329"/>
      <c r="M538" s="329"/>
      <c r="N538" s="329"/>
      <c r="O538" s="329"/>
      <c r="P538" s="329"/>
      <c r="Q538" s="330"/>
    </row>
    <row r="540" spans="2:4" ht="15" customHeight="1">
      <c r="B540" s="240" t="s">
        <v>24</v>
      </c>
      <c r="D540" s="240" t="str">
        <f>'MARKAH UTAMA'!C25</f>
        <v>NURFADZLIN FARHA BINTI YAHYA</v>
      </c>
    </row>
    <row r="542" spans="2:16" ht="15" customHeight="1">
      <c r="B542" s="240" t="str">
        <f>$B$4</f>
        <v>Sekolah Rendah Haji Tarif, Brunei I</v>
      </c>
      <c r="K542" s="240" t="s">
        <v>55</v>
      </c>
      <c r="M542" s="243"/>
      <c r="N542" s="243"/>
      <c r="O542" s="244">
        <f>'MARKAH UTAMA'!AR25</f>
        <v>1768</v>
      </c>
      <c r="P542" s="244"/>
    </row>
    <row r="543" spans="2:14" ht="15" customHeight="1">
      <c r="B543" s="245" t="str">
        <f>$B$5</f>
        <v>DARJAH : 3</v>
      </c>
      <c r="C543" s="245"/>
      <c r="K543" s="340" t="s">
        <v>171</v>
      </c>
      <c r="L543" s="340"/>
      <c r="M543" s="340"/>
      <c r="N543" s="340"/>
    </row>
    <row r="544" spans="2:16" ht="15" customHeight="1">
      <c r="B544" s="240" t="s">
        <v>23</v>
      </c>
      <c r="C544" s="332">
        <f>'MARKAH UTAMA'!AS25</f>
        <v>9</v>
      </c>
      <c r="D544" s="245" t="s">
        <v>41</v>
      </c>
      <c r="E544" s="245"/>
      <c r="F544" s="245"/>
      <c r="G544" s="333">
        <f>'MARKAH UTAMA'!AT25</f>
        <v>5</v>
      </c>
      <c r="H544" s="245" t="s">
        <v>40</v>
      </c>
      <c r="J544" s="334">
        <f>'MARKAH UTAMA'!AU25</f>
        <v>28</v>
      </c>
      <c r="K544" s="245" t="s">
        <v>63</v>
      </c>
      <c r="M544" s="247"/>
      <c r="P544" s="245"/>
    </row>
    <row r="545" spans="7:9" ht="15" customHeight="1" thickBot="1">
      <c r="G545" s="246"/>
      <c r="H545" s="246"/>
      <c r="I545" s="246"/>
    </row>
    <row r="546" spans="2:17" ht="15" customHeight="1">
      <c r="B546" s="389" t="s">
        <v>29</v>
      </c>
      <c r="C546" s="342"/>
      <c r="D546" s="342"/>
      <c r="E546" s="342"/>
      <c r="F546" s="342"/>
      <c r="G546" s="342"/>
      <c r="H546" s="342"/>
      <c r="I546" s="342"/>
      <c r="J546" s="390"/>
      <c r="K546" s="341" t="s">
        <v>172</v>
      </c>
      <c r="L546" s="342"/>
      <c r="M546" s="342"/>
      <c r="N546" s="342"/>
      <c r="O546" s="342"/>
      <c r="P546" s="342"/>
      <c r="Q546" s="374"/>
    </row>
    <row r="547" spans="2:18" ht="15" customHeight="1">
      <c r="B547" s="248"/>
      <c r="C547" s="249"/>
      <c r="D547" s="250"/>
      <c r="E547" s="250"/>
      <c r="F547" s="250"/>
      <c r="G547" s="250"/>
      <c r="H547" s="250"/>
      <c r="I547" s="250"/>
      <c r="J547" s="251"/>
      <c r="K547" s="375" t="s">
        <v>58</v>
      </c>
      <c r="L547" s="376"/>
      <c r="M547" s="375" t="s">
        <v>59</v>
      </c>
      <c r="N547" s="376"/>
      <c r="O547" s="375" t="s">
        <v>54</v>
      </c>
      <c r="P547" s="377"/>
      <c r="Q547" s="378"/>
      <c r="R547" s="252"/>
    </row>
    <row r="548" spans="2:18" ht="15" customHeight="1">
      <c r="B548" s="253" t="s">
        <v>10</v>
      </c>
      <c r="C548" s="254"/>
      <c r="D548" s="255"/>
      <c r="E548" s="255"/>
      <c r="F548" s="255"/>
      <c r="G548" s="255"/>
      <c r="H548" s="255"/>
      <c r="I548" s="255"/>
      <c r="J548" s="256"/>
      <c r="K548" s="257"/>
      <c r="L548" s="258"/>
      <c r="M548" s="259"/>
      <c r="N548" s="258"/>
      <c r="O548" s="415">
        <f>'MARKAH UTAMA'!M25</f>
        <v>5</v>
      </c>
      <c r="P548" s="416"/>
      <c r="Q548" s="417"/>
      <c r="R548" s="252"/>
    </row>
    <row r="549" spans="2:18" ht="15" customHeight="1">
      <c r="B549" s="260" t="str">
        <f>'MARKAH UTAMA'!D$13</f>
        <v>Karangan</v>
      </c>
      <c r="C549" s="261"/>
      <c r="D549" s="261"/>
      <c r="E549" s="261"/>
      <c r="F549" s="261"/>
      <c r="G549" s="261"/>
      <c r="H549" s="261"/>
      <c r="I549" s="261"/>
      <c r="J549" s="262"/>
      <c r="K549" s="263">
        <f>'MARKAH UTAMA'!D$12</f>
        <v>20</v>
      </c>
      <c r="L549" s="264"/>
      <c r="M549" s="263">
        <f>'MARKAH UTAMA'!D25</f>
        <v>19</v>
      </c>
      <c r="N549" s="265"/>
      <c r="O549" s="409"/>
      <c r="P549" s="410"/>
      <c r="Q549" s="411"/>
      <c r="R549" s="266"/>
    </row>
    <row r="550" spans="2:18" ht="15" customHeight="1">
      <c r="B550" s="267" t="str">
        <f>'MARKAH UTAMA'!E$13</f>
        <v>Pemahaman</v>
      </c>
      <c r="C550" s="249"/>
      <c r="D550" s="249"/>
      <c r="E550" s="249"/>
      <c r="F550" s="249"/>
      <c r="G550" s="249"/>
      <c r="H550" s="249"/>
      <c r="I550" s="249"/>
      <c r="J550" s="265"/>
      <c r="K550" s="263">
        <f>'MARKAH UTAMA'!E$12</f>
        <v>10</v>
      </c>
      <c r="L550" s="264"/>
      <c r="M550" s="263">
        <f>'MARKAH UTAMA'!E25</f>
        <v>10</v>
      </c>
      <c r="N550" s="265"/>
      <c r="O550" s="409"/>
      <c r="P550" s="410"/>
      <c r="Q550" s="411"/>
      <c r="R550" s="266"/>
    </row>
    <row r="551" spans="2:18" ht="15" customHeight="1">
      <c r="B551" s="267" t="str">
        <f>'MARKAH UTAMA'!F$13</f>
        <v>Tatabahasa</v>
      </c>
      <c r="C551" s="249"/>
      <c r="D551" s="249"/>
      <c r="E551" s="249"/>
      <c r="F551" s="249"/>
      <c r="G551" s="249"/>
      <c r="H551" s="249"/>
      <c r="I551" s="249"/>
      <c r="J551" s="265"/>
      <c r="K551" s="263">
        <f>'MARKAH UTAMA'!F$12</f>
        <v>20</v>
      </c>
      <c r="L551" s="264"/>
      <c r="M551" s="263">
        <f>'MARKAH UTAMA'!F25</f>
        <v>20</v>
      </c>
      <c r="N551" s="265"/>
      <c r="O551" s="409"/>
      <c r="P551" s="410"/>
      <c r="Q551" s="411"/>
      <c r="R551" s="266"/>
    </row>
    <row r="552" spans="2:18" ht="15" customHeight="1">
      <c r="B552" s="267" t="str">
        <f>'MARKAH UTAMA'!G$13</f>
        <v>Tulisan Rumi</v>
      </c>
      <c r="C552" s="249"/>
      <c r="D552" s="249"/>
      <c r="E552" s="249"/>
      <c r="F552" s="249"/>
      <c r="G552" s="249"/>
      <c r="H552" s="249"/>
      <c r="I552" s="249"/>
      <c r="J552" s="265"/>
      <c r="K552" s="263">
        <f>'MARKAH UTAMA'!G$12</f>
        <v>5</v>
      </c>
      <c r="L552" s="264"/>
      <c r="M552" s="263">
        <f>'MARKAH UTAMA'!G25</f>
        <v>4</v>
      </c>
      <c r="N552" s="265"/>
      <c r="O552" s="409"/>
      <c r="P552" s="410"/>
      <c r="Q552" s="411"/>
      <c r="R552" s="266"/>
    </row>
    <row r="553" spans="2:18" ht="15" customHeight="1">
      <c r="B553" s="267" t="str">
        <f>'MARKAH UTAMA'!H$13</f>
        <v>Tulisan Jawi</v>
      </c>
      <c r="C553" s="249"/>
      <c r="D553" s="249"/>
      <c r="E553" s="249"/>
      <c r="F553" s="249"/>
      <c r="G553" s="249"/>
      <c r="H553" s="249"/>
      <c r="I553" s="249"/>
      <c r="J553" s="265"/>
      <c r="K553" s="263">
        <f>'MARKAH UTAMA'!H$12</f>
        <v>5</v>
      </c>
      <c r="L553" s="264"/>
      <c r="M553" s="263">
        <f>'MARKAH UTAMA'!H25</f>
        <v>4</v>
      </c>
      <c r="N553" s="265"/>
      <c r="O553" s="409"/>
      <c r="P553" s="410"/>
      <c r="Q553" s="411"/>
      <c r="R553" s="266"/>
    </row>
    <row r="554" spans="2:18" ht="15" customHeight="1">
      <c r="B554" s="267" t="str">
        <f>'MARKAH UTAMA'!I$13</f>
        <v>Ejaan  &amp; Rencana Rumi</v>
      </c>
      <c r="C554" s="249"/>
      <c r="D554" s="249"/>
      <c r="E554" s="249"/>
      <c r="F554" s="249"/>
      <c r="G554" s="249"/>
      <c r="H554" s="249"/>
      <c r="I554" s="249"/>
      <c r="J554" s="265"/>
      <c r="K554" s="263">
        <f>'MARKAH UTAMA'!I$12</f>
        <v>5</v>
      </c>
      <c r="L554" s="264"/>
      <c r="M554" s="263">
        <f>'MARKAH UTAMA'!I25</f>
        <v>4</v>
      </c>
      <c r="N554" s="265"/>
      <c r="O554" s="409"/>
      <c r="P554" s="410"/>
      <c r="Q554" s="411"/>
      <c r="R554" s="266"/>
    </row>
    <row r="555" spans="2:18" ht="15" customHeight="1">
      <c r="B555" s="268" t="str">
        <f>'MARKAH UTAMA'!J$13</f>
        <v>Ejaan &amp; Rencana Jawi</v>
      </c>
      <c r="C555" s="249"/>
      <c r="D555" s="249"/>
      <c r="E555" s="249"/>
      <c r="F555" s="249"/>
      <c r="G555" s="249"/>
      <c r="H555" s="249"/>
      <c r="I555" s="249"/>
      <c r="J555" s="265"/>
      <c r="K555" s="263">
        <f>'MARKAH UTAMA'!J$12</f>
        <v>5</v>
      </c>
      <c r="L555" s="264"/>
      <c r="M555" s="263">
        <f>'MARKAH UTAMA'!J25</f>
        <v>5</v>
      </c>
      <c r="N555" s="265"/>
      <c r="O555" s="409"/>
      <c r="P555" s="410"/>
      <c r="Q555" s="411"/>
      <c r="R555" s="266"/>
    </row>
    <row r="556" spans="2:18" ht="15" customHeight="1" thickBot="1">
      <c r="B556" s="269" t="str">
        <f>'MARKAH UTAMA'!K$13</f>
        <v>Bacaan dan Lisan</v>
      </c>
      <c r="C556" s="254"/>
      <c r="D556" s="254"/>
      <c r="E556" s="254"/>
      <c r="F556" s="254"/>
      <c r="G556" s="254"/>
      <c r="H556" s="254"/>
      <c r="I556" s="254"/>
      <c r="J556" s="270"/>
      <c r="K556" s="271">
        <f>'MARKAH UTAMA'!K$12</f>
        <v>30</v>
      </c>
      <c r="L556" s="272"/>
      <c r="M556" s="271">
        <f>'MARKAH UTAMA'!K25</f>
        <v>27</v>
      </c>
      <c r="N556" s="273"/>
      <c r="O556" s="409"/>
      <c r="P556" s="410"/>
      <c r="Q556" s="411"/>
      <c r="R556" s="266"/>
    </row>
    <row r="557" spans="2:18" ht="15" customHeight="1" thickBot="1">
      <c r="B557" s="274"/>
      <c r="C557" s="403" t="s">
        <v>67</v>
      </c>
      <c r="D557" s="404"/>
      <c r="E557" s="404"/>
      <c r="F557" s="404"/>
      <c r="G557" s="404"/>
      <c r="H557" s="404"/>
      <c r="I557" s="404"/>
      <c r="J557" s="405"/>
      <c r="K557" s="277">
        <f>SUM(K549:K556)</f>
        <v>100</v>
      </c>
      <c r="L557" s="275"/>
      <c r="M557" s="277">
        <f>SUM(M549:M556)</f>
        <v>93</v>
      </c>
      <c r="N557" s="278"/>
      <c r="O557" s="412"/>
      <c r="P557" s="413"/>
      <c r="Q557" s="414"/>
      <c r="R557" s="279"/>
    </row>
    <row r="558" spans="2:18" ht="15" customHeight="1" thickTop="1">
      <c r="B558" s="280" t="s">
        <v>22</v>
      </c>
      <c r="C558" s="281"/>
      <c r="D558" s="281"/>
      <c r="E558" s="282"/>
      <c r="F558" s="282"/>
      <c r="G558" s="281"/>
      <c r="H558" s="281"/>
      <c r="I558" s="281"/>
      <c r="J558" s="283"/>
      <c r="K558" s="284"/>
      <c r="L558" s="285"/>
      <c r="M558" s="285"/>
      <c r="N558" s="286"/>
      <c r="O558" s="406">
        <f>'MARKAH UTAMA'!R25</f>
        <v>12</v>
      </c>
      <c r="P558" s="407"/>
      <c r="Q558" s="408"/>
      <c r="R558" s="279"/>
    </row>
    <row r="559" spans="2:18" ht="15" customHeight="1">
      <c r="B559" s="287" t="str">
        <f>'MARKAH UTAMA'!N$13</f>
        <v>Aktiviti</v>
      </c>
      <c r="C559" s="288"/>
      <c r="D559" s="261"/>
      <c r="E559" s="289"/>
      <c r="F559" s="289"/>
      <c r="G559" s="261"/>
      <c r="H559" s="261"/>
      <c r="I559" s="261"/>
      <c r="J559" s="261"/>
      <c r="K559" s="263">
        <f>'MARKAH UTAMA'!N$12</f>
        <v>20</v>
      </c>
      <c r="L559" s="264"/>
      <c r="M559" s="263">
        <f>'MARKAH UTAMA'!N25</f>
        <v>14</v>
      </c>
      <c r="N559" s="264"/>
      <c r="O559" s="409"/>
      <c r="P559" s="410"/>
      <c r="Q559" s="411"/>
      <c r="R559" s="279"/>
    </row>
    <row r="560" spans="2:18" ht="15" customHeight="1">
      <c r="B560" s="290" t="str">
        <f>'MARKAH UTAMA'!O$13</f>
        <v>Congak &amp; Sifir</v>
      </c>
      <c r="C560" s="249"/>
      <c r="D560" s="249"/>
      <c r="E560" s="291"/>
      <c r="F560" s="291"/>
      <c r="G560" s="249"/>
      <c r="H560" s="249"/>
      <c r="I560" s="249"/>
      <c r="J560" s="249"/>
      <c r="K560" s="263">
        <f>'MARKAH UTAMA'!O$12</f>
        <v>30</v>
      </c>
      <c r="L560" s="264"/>
      <c r="M560" s="263">
        <f>'MARKAH UTAMA'!O25</f>
        <v>24</v>
      </c>
      <c r="N560" s="264"/>
      <c r="O560" s="409"/>
      <c r="P560" s="410"/>
      <c r="Q560" s="411"/>
      <c r="R560" s="279"/>
    </row>
    <row r="561" spans="2:18" ht="15" customHeight="1" thickBot="1">
      <c r="B561" s="292" t="str">
        <f>'MARKAH UTAMA'!P$13</f>
        <v>Matematik</v>
      </c>
      <c r="C561" s="254"/>
      <c r="D561" s="254"/>
      <c r="E561" s="293"/>
      <c r="F561" s="293"/>
      <c r="G561" s="293"/>
      <c r="H561" s="293"/>
      <c r="I561" s="293"/>
      <c r="J561" s="293"/>
      <c r="K561" s="294">
        <f>'MARKAH UTAMA'!P$12</f>
        <v>50</v>
      </c>
      <c r="L561" s="295"/>
      <c r="M561" s="294">
        <f>'MARKAH UTAMA'!P25</f>
        <v>36</v>
      </c>
      <c r="N561" s="296"/>
      <c r="O561" s="409"/>
      <c r="P561" s="410"/>
      <c r="Q561" s="411"/>
      <c r="R561" s="279"/>
    </row>
    <row r="562" spans="2:18" ht="15" customHeight="1" thickBot="1">
      <c r="B562" s="274"/>
      <c r="C562" s="403" t="s">
        <v>67</v>
      </c>
      <c r="D562" s="404"/>
      <c r="E562" s="404"/>
      <c r="F562" s="404"/>
      <c r="G562" s="404"/>
      <c r="H562" s="404"/>
      <c r="I562" s="404"/>
      <c r="J562" s="405"/>
      <c r="K562" s="297">
        <f>SUM(K559:K561)</f>
        <v>100</v>
      </c>
      <c r="L562" s="275"/>
      <c r="M562" s="277">
        <f>SUM(M559:M561)</f>
        <v>74</v>
      </c>
      <c r="N562" s="298"/>
      <c r="O562" s="412"/>
      <c r="P562" s="413"/>
      <c r="Q562" s="414"/>
      <c r="R562" s="279"/>
    </row>
    <row r="563" spans="2:18" ht="15" customHeight="1" thickTop="1">
      <c r="B563" s="280" t="s">
        <v>21</v>
      </c>
      <c r="C563" s="281"/>
      <c r="D563" s="281"/>
      <c r="E563" s="282"/>
      <c r="F563" s="282"/>
      <c r="G563" s="281"/>
      <c r="H563" s="281"/>
      <c r="I563" s="281"/>
      <c r="J563" s="283"/>
      <c r="K563" s="284"/>
      <c r="L563" s="285"/>
      <c r="M563" s="285"/>
      <c r="N563" s="286"/>
      <c r="O563" s="406">
        <f>'MARKAH UTAMA'!Z25</f>
        <v>8</v>
      </c>
      <c r="P563" s="407"/>
      <c r="Q563" s="408"/>
      <c r="R563" s="266"/>
    </row>
    <row r="564" spans="2:18" ht="15" customHeight="1">
      <c r="B564" s="287" t="str">
        <f>'MARKAH UTAMA'!S$13</f>
        <v>Composition</v>
      </c>
      <c r="C564" s="261"/>
      <c r="D564" s="261"/>
      <c r="E564" s="299"/>
      <c r="F564" s="299"/>
      <c r="G564" s="261"/>
      <c r="H564" s="261"/>
      <c r="I564" s="261"/>
      <c r="J564" s="262"/>
      <c r="K564" s="300">
        <f>'MARKAH UTAMA'!S$12</f>
        <v>20</v>
      </c>
      <c r="L564" s="301"/>
      <c r="M564" s="300">
        <f>'MARKAH UTAMA'!S25</f>
        <v>18</v>
      </c>
      <c r="N564" s="301"/>
      <c r="O564" s="409"/>
      <c r="P564" s="410"/>
      <c r="Q564" s="411"/>
      <c r="R564" s="266"/>
    </row>
    <row r="565" spans="2:18" ht="15" customHeight="1">
      <c r="B565" s="302" t="str">
        <f>'MARKAH UTAMA'!T$13</f>
        <v>Grammar</v>
      </c>
      <c r="C565" s="303"/>
      <c r="D565" s="249"/>
      <c r="E565" s="291"/>
      <c r="F565" s="291"/>
      <c r="G565" s="291"/>
      <c r="H565" s="291"/>
      <c r="I565" s="291"/>
      <c r="J565" s="265"/>
      <c r="K565" s="263">
        <v>20</v>
      </c>
      <c r="L565" s="264"/>
      <c r="M565" s="263">
        <f>'MARKAH UTAMA'!T25</f>
        <v>18</v>
      </c>
      <c r="N565" s="264"/>
      <c r="O565" s="409"/>
      <c r="P565" s="410"/>
      <c r="Q565" s="411"/>
      <c r="R565" s="266"/>
    </row>
    <row r="566" spans="2:18" ht="15" customHeight="1">
      <c r="B566" s="302" t="str">
        <f>'MARKAH UTAMA'!U$13</f>
        <v>Comprehension</v>
      </c>
      <c r="C566" s="303"/>
      <c r="D566" s="249"/>
      <c r="E566" s="291"/>
      <c r="F566" s="291"/>
      <c r="G566" s="249"/>
      <c r="H566" s="249"/>
      <c r="I566" s="249"/>
      <c r="J566" s="265"/>
      <c r="K566" s="263">
        <f>'MARKAH UTAMA'!U$12</f>
        <v>10</v>
      </c>
      <c r="L566" s="264"/>
      <c r="M566" s="263">
        <f>'MARKAH UTAMA'!U25</f>
        <v>6</v>
      </c>
      <c r="N566" s="264"/>
      <c r="O566" s="409"/>
      <c r="P566" s="410"/>
      <c r="Q566" s="411"/>
      <c r="R566" s="266"/>
    </row>
    <row r="567" spans="2:18" ht="15" customHeight="1">
      <c r="B567" s="302" t="str">
        <f>'MARKAH UTAMA'!V$13</f>
        <v>Vocabulary</v>
      </c>
      <c r="C567" s="249"/>
      <c r="D567" s="249"/>
      <c r="E567" s="291"/>
      <c r="F567" s="291"/>
      <c r="G567" s="249"/>
      <c r="H567" s="249"/>
      <c r="I567" s="249"/>
      <c r="J567" s="265"/>
      <c r="K567" s="263">
        <f>'MARKAH UTAMA'!V$12</f>
        <v>10</v>
      </c>
      <c r="L567" s="264"/>
      <c r="M567" s="263">
        <f>'MARKAH UTAMA'!V25</f>
        <v>8</v>
      </c>
      <c r="N567" s="264"/>
      <c r="O567" s="409"/>
      <c r="P567" s="410"/>
      <c r="Q567" s="411"/>
      <c r="R567" s="266"/>
    </row>
    <row r="568" spans="2:18" ht="15" customHeight="1">
      <c r="B568" s="302" t="str">
        <f>'MARKAH UTAMA'!W$13</f>
        <v>Spelling</v>
      </c>
      <c r="C568" s="249"/>
      <c r="D568" s="249"/>
      <c r="E568" s="291"/>
      <c r="F568" s="291"/>
      <c r="G568" s="249"/>
      <c r="H568" s="249"/>
      <c r="I568" s="249"/>
      <c r="J568" s="265"/>
      <c r="K568" s="263">
        <f>'MARKAH UTAMA'!W$12</f>
        <v>10</v>
      </c>
      <c r="L568" s="264"/>
      <c r="M568" s="263">
        <f>'MARKAH UTAMA'!W25</f>
        <v>10</v>
      </c>
      <c r="N568" s="264"/>
      <c r="O568" s="409"/>
      <c r="P568" s="410"/>
      <c r="Q568" s="411"/>
      <c r="R568" s="266"/>
    </row>
    <row r="569" spans="2:18" ht="15" customHeight="1" thickBot="1">
      <c r="B569" s="292" t="str">
        <f>'MARKAH UTAMA'!X$13</f>
        <v>Reading &amp; Oral</v>
      </c>
      <c r="C569" s="254"/>
      <c r="D569" s="254"/>
      <c r="E569" s="304"/>
      <c r="F569" s="304"/>
      <c r="G569" s="254"/>
      <c r="H569" s="254"/>
      <c r="I569" s="254"/>
      <c r="J569" s="270"/>
      <c r="K569" s="294">
        <f>'MARKAH UTAMA'!X$12</f>
        <v>30</v>
      </c>
      <c r="L569" s="296"/>
      <c r="M569" s="294">
        <f>'MARKAH UTAMA'!X25</f>
        <v>24</v>
      </c>
      <c r="N569" s="296"/>
      <c r="O569" s="409"/>
      <c r="P569" s="410"/>
      <c r="Q569" s="411"/>
      <c r="R569" s="266"/>
    </row>
    <row r="570" spans="2:18" ht="15" customHeight="1" thickBot="1">
      <c r="B570" s="274"/>
      <c r="C570" s="403" t="s">
        <v>67</v>
      </c>
      <c r="D570" s="404"/>
      <c r="E570" s="404"/>
      <c r="F570" s="404"/>
      <c r="G570" s="404"/>
      <c r="H570" s="404"/>
      <c r="I570" s="404"/>
      <c r="J570" s="405"/>
      <c r="K570" s="275">
        <f>SUM(K564:K569)</f>
        <v>100</v>
      </c>
      <c r="L570" s="275"/>
      <c r="M570" s="297">
        <f>SUM(M564:M569)</f>
        <v>84</v>
      </c>
      <c r="N570" s="305"/>
      <c r="O570" s="412"/>
      <c r="P570" s="413"/>
      <c r="Q570" s="414"/>
      <c r="R570" s="279"/>
    </row>
    <row r="571" spans="2:18" ht="15" customHeight="1" thickTop="1">
      <c r="B571" s="306" t="str">
        <f>'MARKAH UTAMA'!AA$13</f>
        <v>PELAJARAN AM</v>
      </c>
      <c r="C571" s="307"/>
      <c r="D571" s="308"/>
      <c r="E571" s="308"/>
      <c r="F571" s="308"/>
      <c r="G571" s="261"/>
      <c r="H571" s="261"/>
      <c r="I571" s="261"/>
      <c r="J571" s="261"/>
      <c r="K571" s="300">
        <f>'MARKAH UTAMA'!AA$11</f>
        <v>100</v>
      </c>
      <c r="L571" s="261"/>
      <c r="M571" s="300">
        <f>'MARKAH UTAMA'!AA25</f>
        <v>96</v>
      </c>
      <c r="N571" s="301"/>
      <c r="O571" s="400">
        <f>'MARKAH UTAMA'!AB25</f>
        <v>6</v>
      </c>
      <c r="P571" s="401"/>
      <c r="Q571" s="402"/>
      <c r="R571" s="279"/>
    </row>
    <row r="572" spans="2:18" ht="15" customHeight="1">
      <c r="B572" s="309" t="str">
        <f>'MARKAH UTAMA'!AC$13</f>
        <v>S I V I K</v>
      </c>
      <c r="C572" s="310"/>
      <c r="D572" s="311"/>
      <c r="E572" s="311"/>
      <c r="F572" s="311"/>
      <c r="G572" s="249"/>
      <c r="H572" s="249"/>
      <c r="I572" s="249"/>
      <c r="J572" s="249"/>
      <c r="K572" s="263">
        <f>'MARKAH UTAMA'!AC$11</f>
        <v>50</v>
      </c>
      <c r="L572" s="249"/>
      <c r="M572" s="263">
        <f>'MARKAH UTAMA'!AC25</f>
        <v>50</v>
      </c>
      <c r="N572" s="264"/>
      <c r="O572" s="382">
        <f>'MARKAH UTAMA'!AD25</f>
        <v>1</v>
      </c>
      <c r="P572" s="383"/>
      <c r="Q572" s="384"/>
      <c r="R572" s="279"/>
    </row>
    <row r="573" spans="2:18" ht="15" customHeight="1">
      <c r="B573" s="309" t="str">
        <f>'MARKAH UTAMA'!AE$13</f>
        <v>L U K I S A N</v>
      </c>
      <c r="C573" s="310"/>
      <c r="D573" s="310"/>
      <c r="E573" s="310"/>
      <c r="F573" s="310"/>
      <c r="G573" s="249"/>
      <c r="H573" s="249"/>
      <c r="I573" s="249"/>
      <c r="J573" s="249"/>
      <c r="K573" s="263">
        <f>'MARKAH UTAMA'!AE$11</f>
        <v>50</v>
      </c>
      <c r="L573" s="249"/>
      <c r="M573" s="263">
        <f>'MARKAH UTAMA'!AE25</f>
        <v>38</v>
      </c>
      <c r="N573" s="264"/>
      <c r="O573" s="382">
        <f>'MARKAH UTAMA'!AF25</f>
        <v>15</v>
      </c>
      <c r="P573" s="383"/>
      <c r="Q573" s="384"/>
      <c r="R573" s="279"/>
    </row>
    <row r="574" spans="2:18" ht="15" customHeight="1">
      <c r="B574" s="309" t="str">
        <f>'MARKAH UTAMA'!AG$13</f>
        <v>PELAJARAN  UGAMA ISLAM</v>
      </c>
      <c r="C574" s="310"/>
      <c r="D574" s="310"/>
      <c r="E574" s="310"/>
      <c r="F574" s="310"/>
      <c r="G574" s="249"/>
      <c r="H574" s="249"/>
      <c r="I574" s="249"/>
      <c r="J574" s="249"/>
      <c r="K574" s="263">
        <f>'MARKAH UTAMA'!AG$11</f>
        <v>100</v>
      </c>
      <c r="L574" s="249"/>
      <c r="M574" s="263">
        <f>'MARKAH UTAMA'!AG25</f>
        <v>88</v>
      </c>
      <c r="N574" s="264"/>
      <c r="O574" s="382">
        <f>'MARKAH UTAMA'!AH25</f>
        <v>10</v>
      </c>
      <c r="P574" s="383"/>
      <c r="Q574" s="384"/>
      <c r="R574" s="279"/>
    </row>
    <row r="575" spans="2:18" ht="15" customHeight="1" thickBot="1">
      <c r="B575" s="312" t="str">
        <f>'MARKAH UTAMA'!AI$13</f>
        <v>PENDIDIKAN JASMANI</v>
      </c>
      <c r="C575" s="313"/>
      <c r="D575" s="314"/>
      <c r="E575" s="314"/>
      <c r="F575" s="314"/>
      <c r="G575" s="254"/>
      <c r="H575" s="254"/>
      <c r="I575" s="254"/>
      <c r="J575" s="254"/>
      <c r="K575" s="294">
        <f>'MARKAH UTAMA'!AI$11</f>
        <v>50</v>
      </c>
      <c r="L575" s="254"/>
      <c r="M575" s="294">
        <f>'MARKAH UTAMA'!AI25</f>
        <v>41</v>
      </c>
      <c r="N575" s="296"/>
      <c r="O575" s="394">
        <f>'MARKAH UTAMA'!AJ25</f>
        <v>1</v>
      </c>
      <c r="P575" s="395"/>
      <c r="Q575" s="396"/>
      <c r="R575" s="279"/>
    </row>
    <row r="576" spans="2:17" ht="15" customHeight="1" thickBot="1">
      <c r="B576" s="315"/>
      <c r="C576" s="316"/>
      <c r="D576" s="387" t="s">
        <v>65</v>
      </c>
      <c r="E576" s="387"/>
      <c r="F576" s="387"/>
      <c r="G576" s="387"/>
      <c r="H576" s="387"/>
      <c r="I576" s="387"/>
      <c r="J576" s="388"/>
      <c r="K576" s="277">
        <f>K557+K562+K570+K571+K572+K573+K574+K575</f>
        <v>650</v>
      </c>
      <c r="L576" s="277"/>
      <c r="M576" s="277">
        <f>M557+M562+M570+M571+M572+M573+M574+M575</f>
        <v>564</v>
      </c>
      <c r="N576" s="298"/>
      <c r="O576" s="397">
        <f>'MARKAH UTAMA'!AM25</f>
        <v>7</v>
      </c>
      <c r="P576" s="398"/>
      <c r="Q576" s="399"/>
    </row>
    <row r="577" spans="2:17" ht="15" customHeight="1" thickBot="1" thickTop="1">
      <c r="B577" s="391" t="s">
        <v>66</v>
      </c>
      <c r="C577" s="392"/>
      <c r="D577" s="392"/>
      <c r="E577" s="392"/>
      <c r="F577" s="392"/>
      <c r="G577" s="392"/>
      <c r="H577" s="392"/>
      <c r="I577" s="392"/>
      <c r="J577" s="393"/>
      <c r="K577" s="379">
        <f>M576/K576</f>
        <v>0.8676923076923077</v>
      </c>
      <c r="L577" s="380"/>
      <c r="M577" s="380"/>
      <c r="N577" s="380"/>
      <c r="O577" s="380"/>
      <c r="P577" s="380"/>
      <c r="Q577" s="381"/>
    </row>
    <row r="578" spans="2:17" ht="15" customHeight="1">
      <c r="B578" s="317"/>
      <c r="C578" s="318"/>
      <c r="D578" s="319"/>
      <c r="E578" s="319"/>
      <c r="F578" s="318"/>
      <c r="G578" s="318"/>
      <c r="H578" s="318"/>
      <c r="I578" s="318"/>
      <c r="J578" s="318"/>
      <c r="K578" s="320"/>
      <c r="L578" s="320"/>
      <c r="M578" s="320"/>
      <c r="N578" s="320"/>
      <c r="O578" s="320"/>
      <c r="P578" s="320"/>
      <c r="Q578" s="320"/>
    </row>
    <row r="579" spans="2:19" ht="15" customHeight="1">
      <c r="B579" s="240" t="s">
        <v>60</v>
      </c>
      <c r="C579" s="321"/>
      <c r="D579" s="385">
        <f>'MARKAH UTAMA'!$AL$37</f>
        <v>0.7818315018315019</v>
      </c>
      <c r="E579" s="385"/>
      <c r="F579" s="385"/>
      <c r="G579" s="321" t="s">
        <v>32</v>
      </c>
      <c r="L579" s="322">
        <f>'MARKAH UTAMA'!AM25</f>
        <v>7</v>
      </c>
      <c r="M579" s="321" t="s">
        <v>31</v>
      </c>
      <c r="N579" s="321"/>
      <c r="O579" s="321"/>
      <c r="P579" s="335">
        <f>'MARKAH UTAMA'!$AW$9</f>
        <v>21</v>
      </c>
      <c r="Q579" s="245" t="s">
        <v>64</v>
      </c>
      <c r="S579" s="324"/>
    </row>
    <row r="580" spans="2:19" ht="15" customHeight="1">
      <c r="B580" s="325" t="s">
        <v>61</v>
      </c>
      <c r="C580" s="321"/>
      <c r="D580" s="325"/>
      <c r="E580" s="386">
        <v>103</v>
      </c>
      <c r="F580" s="386"/>
      <c r="G580" s="321" t="s">
        <v>45</v>
      </c>
      <c r="I580" s="240" t="s">
        <v>62</v>
      </c>
      <c r="J580" s="220">
        <f>'MARKAH UTAMA'!AW25</f>
        <v>98</v>
      </c>
      <c r="K580" s="325" t="s">
        <v>45</v>
      </c>
      <c r="M580" s="325" t="s">
        <v>33</v>
      </c>
      <c r="N580" s="241"/>
      <c r="O580" s="220">
        <f>'MARKAH UTAMA'!AX25</f>
        <v>5</v>
      </c>
      <c r="P580" s="325" t="s">
        <v>45</v>
      </c>
      <c r="Q580" s="242"/>
      <c r="S580" s="324"/>
    </row>
    <row r="581" spans="2:19" ht="15" customHeight="1">
      <c r="B581" s="321"/>
      <c r="C581" s="321"/>
      <c r="D581" s="324"/>
      <c r="E581" s="324"/>
      <c r="F581" s="324"/>
      <c r="G581" s="324"/>
      <c r="H581" s="324"/>
      <c r="I581" s="324"/>
      <c r="J581" s="324"/>
      <c r="K581" s="324"/>
      <c r="L581" s="324"/>
      <c r="M581" s="324"/>
      <c r="N581" s="324"/>
      <c r="O581" s="324"/>
      <c r="P581" s="324"/>
      <c r="Q581" s="242"/>
      <c r="S581" s="324"/>
    </row>
    <row r="582" spans="2:19" ht="15" customHeight="1">
      <c r="B582" s="326" t="s">
        <v>68</v>
      </c>
      <c r="C582" s="324"/>
      <c r="D582" s="324"/>
      <c r="E582" s="324"/>
      <c r="F582" s="324"/>
      <c r="G582" s="324"/>
      <c r="H582" s="324"/>
      <c r="I582" s="324"/>
      <c r="J582" s="324"/>
      <c r="K582" s="324"/>
      <c r="L582" s="324"/>
      <c r="M582" s="324"/>
      <c r="N582" s="324"/>
      <c r="O582" s="324"/>
      <c r="P582" s="324"/>
      <c r="Q582" s="242"/>
      <c r="S582" s="324"/>
    </row>
    <row r="583" spans="2:17" ht="15" customHeight="1">
      <c r="B583" s="327" t="s">
        <v>209</v>
      </c>
      <c r="C583" s="327"/>
      <c r="D583" s="327"/>
      <c r="E583" s="327"/>
      <c r="F583" s="327"/>
      <c r="G583" s="327"/>
      <c r="H583" s="327"/>
      <c r="I583" s="327"/>
      <c r="J583" s="327"/>
      <c r="K583" s="327"/>
      <c r="L583" s="327"/>
      <c r="M583" s="327"/>
      <c r="N583" s="327"/>
      <c r="O583" s="327"/>
      <c r="P583" s="327"/>
      <c r="Q583" s="328"/>
    </row>
    <row r="584" spans="2:17" ht="15" customHeight="1">
      <c r="B584" s="329" t="s">
        <v>210</v>
      </c>
      <c r="C584" s="329"/>
      <c r="D584" s="329"/>
      <c r="E584" s="329"/>
      <c r="F584" s="329"/>
      <c r="G584" s="329"/>
      <c r="H584" s="329"/>
      <c r="I584" s="329"/>
      <c r="J584" s="329"/>
      <c r="K584" s="329"/>
      <c r="L584" s="329"/>
      <c r="M584" s="329"/>
      <c r="N584" s="329"/>
      <c r="O584" s="329"/>
      <c r="P584" s="329"/>
      <c r="Q584" s="330"/>
    </row>
    <row r="585" spans="2:17" ht="15" customHeight="1">
      <c r="B585" s="329" t="s">
        <v>199</v>
      </c>
      <c r="C585" s="329"/>
      <c r="D585" s="329"/>
      <c r="E585" s="329"/>
      <c r="F585" s="329"/>
      <c r="G585" s="329"/>
      <c r="H585" s="329"/>
      <c r="I585" s="329"/>
      <c r="J585" s="329"/>
      <c r="K585" s="329"/>
      <c r="L585" s="329"/>
      <c r="M585" s="329"/>
      <c r="N585" s="329"/>
      <c r="O585" s="329"/>
      <c r="P585" s="329"/>
      <c r="Q585" s="330"/>
    </row>
    <row r="586" spans="2:17" ht="15" customHeight="1">
      <c r="B586" s="329"/>
      <c r="C586" s="329"/>
      <c r="D586" s="329"/>
      <c r="E586" s="329"/>
      <c r="F586" s="329"/>
      <c r="G586" s="329"/>
      <c r="H586" s="329"/>
      <c r="I586" s="329"/>
      <c r="J586" s="329"/>
      <c r="K586" s="329"/>
      <c r="L586" s="329"/>
      <c r="M586" s="329"/>
      <c r="N586" s="329"/>
      <c r="O586" s="329"/>
      <c r="P586" s="329"/>
      <c r="Q586" s="330"/>
    </row>
    <row r="587" spans="2:17" ht="15" customHeight="1">
      <c r="B587" s="329"/>
      <c r="C587" s="329"/>
      <c r="D587" s="329"/>
      <c r="E587" s="329"/>
      <c r="F587" s="329"/>
      <c r="G587" s="329"/>
      <c r="H587" s="329"/>
      <c r="I587" s="329"/>
      <c r="J587" s="329"/>
      <c r="K587" s="329"/>
      <c r="L587" s="329"/>
      <c r="M587" s="329"/>
      <c r="N587" s="329"/>
      <c r="O587" s="329"/>
      <c r="P587" s="329"/>
      <c r="Q587" s="330"/>
    </row>
    <row r="589" spans="2:4" ht="15" customHeight="1">
      <c r="B589" s="240" t="s">
        <v>24</v>
      </c>
      <c r="D589" s="240" t="str">
        <f>'MARKAH UTAMA'!C26</f>
        <v>NURIZZAH IWANINA BINTI MOHD. ZAMRI</v>
      </c>
    </row>
    <row r="591" spans="2:16" ht="15" customHeight="1">
      <c r="B591" s="240" t="str">
        <f>$B$4</f>
        <v>Sekolah Rendah Haji Tarif, Brunei I</v>
      </c>
      <c r="K591" s="240" t="s">
        <v>55</v>
      </c>
      <c r="M591" s="243"/>
      <c r="N591" s="243"/>
      <c r="O591" s="244">
        <f>'MARKAH UTAMA'!AR26</f>
        <v>1810</v>
      </c>
      <c r="P591" s="244"/>
    </row>
    <row r="592" spans="2:14" ht="15" customHeight="1">
      <c r="B592" s="245" t="str">
        <f>$B$5</f>
        <v>DARJAH : 3</v>
      </c>
      <c r="C592" s="245"/>
      <c r="K592" s="340" t="s">
        <v>171</v>
      </c>
      <c r="L592" s="340"/>
      <c r="M592" s="340"/>
      <c r="N592" s="340"/>
    </row>
    <row r="593" spans="2:16" ht="15" customHeight="1">
      <c r="B593" s="240" t="s">
        <v>23</v>
      </c>
      <c r="C593" s="332">
        <f>'MARKAH UTAMA'!AS26</f>
        <v>9</v>
      </c>
      <c r="D593" s="245" t="s">
        <v>41</v>
      </c>
      <c r="E593" s="245"/>
      <c r="F593" s="245"/>
      <c r="G593" s="333">
        <f>'MARKAH UTAMA'!AT26</f>
        <v>5</v>
      </c>
      <c r="H593" s="245" t="s">
        <v>40</v>
      </c>
      <c r="J593" s="334">
        <f>'MARKAH UTAMA'!AU26</f>
        <v>28</v>
      </c>
      <c r="K593" s="245" t="s">
        <v>63</v>
      </c>
      <c r="M593" s="247"/>
      <c r="P593" s="245"/>
    </row>
    <row r="594" spans="7:9" ht="15" customHeight="1" thickBot="1">
      <c r="G594" s="246"/>
      <c r="H594" s="246"/>
      <c r="I594" s="246"/>
    </row>
    <row r="595" spans="2:17" ht="15" customHeight="1">
      <c r="B595" s="389" t="s">
        <v>29</v>
      </c>
      <c r="C595" s="342"/>
      <c r="D595" s="342"/>
      <c r="E595" s="342"/>
      <c r="F595" s="342"/>
      <c r="G595" s="342"/>
      <c r="H595" s="342"/>
      <c r="I595" s="342"/>
      <c r="J595" s="390"/>
      <c r="K595" s="341" t="s">
        <v>172</v>
      </c>
      <c r="L595" s="342"/>
      <c r="M595" s="342"/>
      <c r="N595" s="342"/>
      <c r="O595" s="342"/>
      <c r="P595" s="342"/>
      <c r="Q595" s="374"/>
    </row>
    <row r="596" spans="2:18" ht="15" customHeight="1">
      <c r="B596" s="248"/>
      <c r="C596" s="249"/>
      <c r="D596" s="250"/>
      <c r="E596" s="250"/>
      <c r="F596" s="250"/>
      <c r="G596" s="250"/>
      <c r="H596" s="250"/>
      <c r="I596" s="250"/>
      <c r="J596" s="251"/>
      <c r="K596" s="375" t="s">
        <v>58</v>
      </c>
      <c r="L596" s="376"/>
      <c r="M596" s="375" t="s">
        <v>59</v>
      </c>
      <c r="N596" s="376"/>
      <c r="O596" s="375" t="s">
        <v>54</v>
      </c>
      <c r="P596" s="377"/>
      <c r="Q596" s="378"/>
      <c r="R596" s="252"/>
    </row>
    <row r="597" spans="2:18" ht="15" customHeight="1">
      <c r="B597" s="253" t="s">
        <v>10</v>
      </c>
      <c r="C597" s="254"/>
      <c r="D597" s="255"/>
      <c r="E597" s="255"/>
      <c r="F597" s="255"/>
      <c r="G597" s="255"/>
      <c r="H597" s="255"/>
      <c r="I597" s="255"/>
      <c r="J597" s="256"/>
      <c r="K597" s="257"/>
      <c r="L597" s="258"/>
      <c r="M597" s="259"/>
      <c r="N597" s="258"/>
      <c r="O597" s="415">
        <f>'MARKAH UTAMA'!M26</f>
        <v>3</v>
      </c>
      <c r="P597" s="416"/>
      <c r="Q597" s="417"/>
      <c r="R597" s="252"/>
    </row>
    <row r="598" spans="2:18" ht="15" customHeight="1">
      <c r="B598" s="260" t="str">
        <f>'MARKAH UTAMA'!D$13</f>
        <v>Karangan</v>
      </c>
      <c r="C598" s="261"/>
      <c r="D598" s="261"/>
      <c r="E598" s="261"/>
      <c r="F598" s="261"/>
      <c r="G598" s="261"/>
      <c r="H598" s="261"/>
      <c r="I598" s="261"/>
      <c r="J598" s="262"/>
      <c r="K598" s="263">
        <f>'MARKAH UTAMA'!D$12</f>
        <v>20</v>
      </c>
      <c r="L598" s="264"/>
      <c r="M598" s="263">
        <f>'MARKAH UTAMA'!D26</f>
        <v>20</v>
      </c>
      <c r="N598" s="265"/>
      <c r="O598" s="409"/>
      <c r="P598" s="410"/>
      <c r="Q598" s="411"/>
      <c r="R598" s="266"/>
    </row>
    <row r="599" spans="2:18" ht="15" customHeight="1">
      <c r="B599" s="267" t="str">
        <f>'MARKAH UTAMA'!E$13</f>
        <v>Pemahaman</v>
      </c>
      <c r="C599" s="249"/>
      <c r="D599" s="249"/>
      <c r="E599" s="249"/>
      <c r="F599" s="249"/>
      <c r="G599" s="249"/>
      <c r="H599" s="249"/>
      <c r="I599" s="249"/>
      <c r="J599" s="265"/>
      <c r="K599" s="263">
        <f>'MARKAH UTAMA'!E$12</f>
        <v>10</v>
      </c>
      <c r="L599" s="264"/>
      <c r="M599" s="263">
        <f>'MARKAH UTAMA'!E26</f>
        <v>10</v>
      </c>
      <c r="N599" s="265"/>
      <c r="O599" s="409"/>
      <c r="P599" s="410"/>
      <c r="Q599" s="411"/>
      <c r="R599" s="266"/>
    </row>
    <row r="600" spans="2:18" ht="15" customHeight="1">
      <c r="B600" s="267" t="str">
        <f>'MARKAH UTAMA'!F$13</f>
        <v>Tatabahasa</v>
      </c>
      <c r="C600" s="249"/>
      <c r="D600" s="249"/>
      <c r="E600" s="249"/>
      <c r="F600" s="249"/>
      <c r="G600" s="249"/>
      <c r="H600" s="249"/>
      <c r="I600" s="249"/>
      <c r="J600" s="265"/>
      <c r="K600" s="263">
        <f>'MARKAH UTAMA'!F$12</f>
        <v>20</v>
      </c>
      <c r="L600" s="264"/>
      <c r="M600" s="263">
        <f>'MARKAH UTAMA'!F26</f>
        <v>20</v>
      </c>
      <c r="N600" s="265"/>
      <c r="O600" s="409"/>
      <c r="P600" s="410"/>
      <c r="Q600" s="411"/>
      <c r="R600" s="266"/>
    </row>
    <row r="601" spans="2:18" ht="15" customHeight="1">
      <c r="B601" s="267" t="str">
        <f>'MARKAH UTAMA'!G$13</f>
        <v>Tulisan Rumi</v>
      </c>
      <c r="C601" s="249"/>
      <c r="D601" s="249"/>
      <c r="E601" s="249"/>
      <c r="F601" s="249"/>
      <c r="G601" s="249"/>
      <c r="H601" s="249"/>
      <c r="I601" s="249"/>
      <c r="J601" s="265"/>
      <c r="K601" s="263">
        <f>'MARKAH UTAMA'!G$12</f>
        <v>5</v>
      </c>
      <c r="L601" s="264"/>
      <c r="M601" s="263">
        <f>'MARKAH UTAMA'!G26</f>
        <v>4</v>
      </c>
      <c r="N601" s="265"/>
      <c r="O601" s="409"/>
      <c r="P601" s="410"/>
      <c r="Q601" s="411"/>
      <c r="R601" s="266"/>
    </row>
    <row r="602" spans="2:18" ht="15" customHeight="1">
      <c r="B602" s="267" t="str">
        <f>'MARKAH UTAMA'!H$13</f>
        <v>Tulisan Jawi</v>
      </c>
      <c r="C602" s="249"/>
      <c r="D602" s="249"/>
      <c r="E602" s="249"/>
      <c r="F602" s="249"/>
      <c r="G602" s="249"/>
      <c r="H602" s="249"/>
      <c r="I602" s="249"/>
      <c r="J602" s="265"/>
      <c r="K602" s="263">
        <f>'MARKAH UTAMA'!H$12</f>
        <v>5</v>
      </c>
      <c r="L602" s="264"/>
      <c r="M602" s="263">
        <f>'MARKAH UTAMA'!H26</f>
        <v>4</v>
      </c>
      <c r="N602" s="265"/>
      <c r="O602" s="409"/>
      <c r="P602" s="410"/>
      <c r="Q602" s="411"/>
      <c r="R602" s="266"/>
    </row>
    <row r="603" spans="2:18" ht="15" customHeight="1">
      <c r="B603" s="267" t="str">
        <f>'MARKAH UTAMA'!I$13</f>
        <v>Ejaan  &amp; Rencana Rumi</v>
      </c>
      <c r="C603" s="249"/>
      <c r="D603" s="249"/>
      <c r="E603" s="249"/>
      <c r="F603" s="249"/>
      <c r="G603" s="249"/>
      <c r="H603" s="249"/>
      <c r="I603" s="249"/>
      <c r="J603" s="265"/>
      <c r="K603" s="263">
        <f>'MARKAH UTAMA'!I$12</f>
        <v>5</v>
      </c>
      <c r="L603" s="264"/>
      <c r="M603" s="263">
        <f>'MARKAH UTAMA'!I26</f>
        <v>5</v>
      </c>
      <c r="N603" s="265"/>
      <c r="O603" s="409"/>
      <c r="P603" s="410"/>
      <c r="Q603" s="411"/>
      <c r="R603" s="266"/>
    </row>
    <row r="604" spans="2:18" ht="15" customHeight="1">
      <c r="B604" s="268" t="str">
        <f>'MARKAH UTAMA'!J$13</f>
        <v>Ejaan &amp; Rencana Jawi</v>
      </c>
      <c r="C604" s="249"/>
      <c r="D604" s="249"/>
      <c r="E604" s="249"/>
      <c r="F604" s="249"/>
      <c r="G604" s="249"/>
      <c r="H604" s="249"/>
      <c r="I604" s="249"/>
      <c r="J604" s="265"/>
      <c r="K604" s="263">
        <f>'MARKAH UTAMA'!J$12</f>
        <v>5</v>
      </c>
      <c r="L604" s="264"/>
      <c r="M604" s="263">
        <f>'MARKAH UTAMA'!J26</f>
        <v>4</v>
      </c>
      <c r="N604" s="265"/>
      <c r="O604" s="409"/>
      <c r="P604" s="410"/>
      <c r="Q604" s="411"/>
      <c r="R604" s="266"/>
    </row>
    <row r="605" spans="2:18" ht="15" customHeight="1" thickBot="1">
      <c r="B605" s="269" t="str">
        <f>'MARKAH UTAMA'!K$13</f>
        <v>Bacaan dan Lisan</v>
      </c>
      <c r="C605" s="254"/>
      <c r="D605" s="254"/>
      <c r="E605" s="254"/>
      <c r="F605" s="254"/>
      <c r="G605" s="254"/>
      <c r="H605" s="254"/>
      <c r="I605" s="254"/>
      <c r="J605" s="270"/>
      <c r="K605" s="271">
        <f>'MARKAH UTAMA'!K$12</f>
        <v>30</v>
      </c>
      <c r="L605" s="272"/>
      <c r="M605" s="271">
        <f>'MARKAH UTAMA'!K26</f>
        <v>30</v>
      </c>
      <c r="N605" s="273"/>
      <c r="O605" s="409"/>
      <c r="P605" s="410"/>
      <c r="Q605" s="411"/>
      <c r="R605" s="266"/>
    </row>
    <row r="606" spans="2:18" ht="15" customHeight="1" thickBot="1">
      <c r="B606" s="274"/>
      <c r="C606" s="403" t="s">
        <v>67</v>
      </c>
      <c r="D606" s="404"/>
      <c r="E606" s="404"/>
      <c r="F606" s="404"/>
      <c r="G606" s="404"/>
      <c r="H606" s="404"/>
      <c r="I606" s="404"/>
      <c r="J606" s="405"/>
      <c r="K606" s="277">
        <f>SUM(K598:K605)</f>
        <v>100</v>
      </c>
      <c r="L606" s="275"/>
      <c r="M606" s="277">
        <f>SUM(M598:M605)</f>
        <v>97</v>
      </c>
      <c r="N606" s="278"/>
      <c r="O606" s="412"/>
      <c r="P606" s="413"/>
      <c r="Q606" s="414"/>
      <c r="R606" s="279"/>
    </row>
    <row r="607" spans="2:18" ht="15" customHeight="1" thickTop="1">
      <c r="B607" s="280" t="s">
        <v>22</v>
      </c>
      <c r="C607" s="281"/>
      <c r="D607" s="281"/>
      <c r="E607" s="282"/>
      <c r="F607" s="282"/>
      <c r="G607" s="281"/>
      <c r="H607" s="281"/>
      <c r="I607" s="281"/>
      <c r="J607" s="283"/>
      <c r="K607" s="284"/>
      <c r="L607" s="285"/>
      <c r="M607" s="285"/>
      <c r="N607" s="286"/>
      <c r="O607" s="406">
        <f>'MARKAH UTAMA'!R26</f>
        <v>3</v>
      </c>
      <c r="P607" s="407"/>
      <c r="Q607" s="408"/>
      <c r="R607" s="279"/>
    </row>
    <row r="608" spans="2:18" ht="15" customHeight="1">
      <c r="B608" s="287" t="str">
        <f>'MARKAH UTAMA'!N$13</f>
        <v>Aktiviti</v>
      </c>
      <c r="C608" s="288"/>
      <c r="D608" s="261"/>
      <c r="E608" s="289"/>
      <c r="F608" s="289"/>
      <c r="G608" s="261"/>
      <c r="H608" s="261"/>
      <c r="I608" s="261"/>
      <c r="J608" s="261"/>
      <c r="K608" s="263">
        <f>'MARKAH UTAMA'!N$12</f>
        <v>20</v>
      </c>
      <c r="L608" s="264"/>
      <c r="M608" s="263">
        <f>'MARKAH UTAMA'!N26</f>
        <v>19</v>
      </c>
      <c r="N608" s="264"/>
      <c r="O608" s="409"/>
      <c r="P608" s="410"/>
      <c r="Q608" s="411"/>
      <c r="R608" s="279"/>
    </row>
    <row r="609" spans="2:18" ht="15" customHeight="1">
      <c r="B609" s="290" t="str">
        <f>'MARKAH UTAMA'!O$13</f>
        <v>Congak &amp; Sifir</v>
      </c>
      <c r="C609" s="249"/>
      <c r="D609" s="249"/>
      <c r="E609" s="291"/>
      <c r="F609" s="291"/>
      <c r="G609" s="249"/>
      <c r="H609" s="249"/>
      <c r="I609" s="249"/>
      <c r="J609" s="249"/>
      <c r="K609" s="263">
        <f>'MARKAH UTAMA'!O$12</f>
        <v>30</v>
      </c>
      <c r="L609" s="264"/>
      <c r="M609" s="263">
        <f>'MARKAH UTAMA'!O26</f>
        <v>26</v>
      </c>
      <c r="N609" s="264"/>
      <c r="O609" s="409"/>
      <c r="P609" s="410"/>
      <c r="Q609" s="411"/>
      <c r="R609" s="279"/>
    </row>
    <row r="610" spans="2:18" ht="15" customHeight="1" thickBot="1">
      <c r="B610" s="292" t="str">
        <f>'MARKAH UTAMA'!P$13</f>
        <v>Matematik</v>
      </c>
      <c r="C610" s="254"/>
      <c r="D610" s="254"/>
      <c r="E610" s="293"/>
      <c r="F610" s="293"/>
      <c r="G610" s="293"/>
      <c r="H610" s="293"/>
      <c r="I610" s="293"/>
      <c r="J610" s="293"/>
      <c r="K610" s="294">
        <f>'MARKAH UTAMA'!P$12</f>
        <v>50</v>
      </c>
      <c r="L610" s="295"/>
      <c r="M610" s="294">
        <f>'MARKAH UTAMA'!P26</f>
        <v>47</v>
      </c>
      <c r="N610" s="296"/>
      <c r="O610" s="409"/>
      <c r="P610" s="410"/>
      <c r="Q610" s="411"/>
      <c r="R610" s="279"/>
    </row>
    <row r="611" spans="2:18" ht="15" customHeight="1" thickBot="1">
      <c r="B611" s="274"/>
      <c r="C611" s="403" t="s">
        <v>67</v>
      </c>
      <c r="D611" s="404"/>
      <c r="E611" s="404"/>
      <c r="F611" s="404"/>
      <c r="G611" s="404"/>
      <c r="H611" s="404"/>
      <c r="I611" s="404"/>
      <c r="J611" s="405"/>
      <c r="K611" s="297">
        <f>SUM(K608:K610)</f>
        <v>100</v>
      </c>
      <c r="L611" s="275"/>
      <c r="M611" s="277">
        <f>SUM(M608:M610)</f>
        <v>92</v>
      </c>
      <c r="N611" s="298"/>
      <c r="O611" s="412"/>
      <c r="P611" s="413"/>
      <c r="Q611" s="414"/>
      <c r="R611" s="279"/>
    </row>
    <row r="612" spans="2:18" ht="15" customHeight="1" thickTop="1">
      <c r="B612" s="280" t="s">
        <v>21</v>
      </c>
      <c r="C612" s="281"/>
      <c r="D612" s="281"/>
      <c r="E612" s="282"/>
      <c r="F612" s="282"/>
      <c r="G612" s="281"/>
      <c r="H612" s="281"/>
      <c r="I612" s="281"/>
      <c r="J612" s="283"/>
      <c r="K612" s="284"/>
      <c r="L612" s="285"/>
      <c r="M612" s="285"/>
      <c r="N612" s="286"/>
      <c r="O612" s="406">
        <f>'MARKAH UTAMA'!Z26</f>
        <v>4</v>
      </c>
      <c r="P612" s="407"/>
      <c r="Q612" s="408"/>
      <c r="R612" s="266"/>
    </row>
    <row r="613" spans="2:18" ht="15" customHeight="1">
      <c r="B613" s="287" t="str">
        <f>'MARKAH UTAMA'!S$13</f>
        <v>Composition</v>
      </c>
      <c r="C613" s="261"/>
      <c r="D613" s="261"/>
      <c r="E613" s="299"/>
      <c r="F613" s="299"/>
      <c r="G613" s="261"/>
      <c r="H613" s="261"/>
      <c r="I613" s="261"/>
      <c r="J613" s="262"/>
      <c r="K613" s="300">
        <f>'MARKAH UTAMA'!S$12</f>
        <v>20</v>
      </c>
      <c r="L613" s="301"/>
      <c r="M613" s="300">
        <f>'MARKAH UTAMA'!S26</f>
        <v>20</v>
      </c>
      <c r="N613" s="301"/>
      <c r="O613" s="409"/>
      <c r="P613" s="410"/>
      <c r="Q613" s="411"/>
      <c r="R613" s="266"/>
    </row>
    <row r="614" spans="2:18" ht="15" customHeight="1">
      <c r="B614" s="302" t="str">
        <f>'MARKAH UTAMA'!T$13</f>
        <v>Grammar</v>
      </c>
      <c r="C614" s="303"/>
      <c r="D614" s="249"/>
      <c r="E614" s="291"/>
      <c r="F614" s="291"/>
      <c r="G614" s="291"/>
      <c r="H614" s="291"/>
      <c r="I614" s="291"/>
      <c r="J614" s="265"/>
      <c r="K614" s="263">
        <v>20</v>
      </c>
      <c r="L614" s="264"/>
      <c r="M614" s="263">
        <f>'MARKAH UTAMA'!T26</f>
        <v>20</v>
      </c>
      <c r="N614" s="264"/>
      <c r="O614" s="409"/>
      <c r="P614" s="410"/>
      <c r="Q614" s="411"/>
      <c r="R614" s="266"/>
    </row>
    <row r="615" spans="2:18" ht="15" customHeight="1">
      <c r="B615" s="302" t="str">
        <f>'MARKAH UTAMA'!U$13</f>
        <v>Comprehension</v>
      </c>
      <c r="C615" s="303"/>
      <c r="D615" s="249"/>
      <c r="E615" s="291"/>
      <c r="F615" s="291"/>
      <c r="G615" s="249"/>
      <c r="H615" s="249"/>
      <c r="I615" s="249"/>
      <c r="J615" s="265"/>
      <c r="K615" s="263">
        <f>'MARKAH UTAMA'!U$12</f>
        <v>10</v>
      </c>
      <c r="L615" s="264"/>
      <c r="M615" s="263">
        <f>'MARKAH UTAMA'!U26</f>
        <v>10</v>
      </c>
      <c r="N615" s="264"/>
      <c r="O615" s="409"/>
      <c r="P615" s="410"/>
      <c r="Q615" s="411"/>
      <c r="R615" s="266"/>
    </row>
    <row r="616" spans="2:18" ht="15" customHeight="1">
      <c r="B616" s="302" t="str">
        <f>'MARKAH UTAMA'!V$13</f>
        <v>Vocabulary</v>
      </c>
      <c r="C616" s="249"/>
      <c r="D616" s="249"/>
      <c r="E616" s="291"/>
      <c r="F616" s="291"/>
      <c r="G616" s="249"/>
      <c r="H616" s="249"/>
      <c r="I616" s="249"/>
      <c r="J616" s="265"/>
      <c r="K616" s="263">
        <f>'MARKAH UTAMA'!V$12</f>
        <v>10</v>
      </c>
      <c r="L616" s="264"/>
      <c r="M616" s="263">
        <f>'MARKAH UTAMA'!V26</f>
        <v>10</v>
      </c>
      <c r="N616" s="264"/>
      <c r="O616" s="409"/>
      <c r="P616" s="410"/>
      <c r="Q616" s="411"/>
      <c r="R616" s="266"/>
    </row>
    <row r="617" spans="2:18" ht="15" customHeight="1">
      <c r="B617" s="302" t="str">
        <f>'MARKAH UTAMA'!W$13</f>
        <v>Spelling</v>
      </c>
      <c r="C617" s="249"/>
      <c r="D617" s="249"/>
      <c r="E617" s="291"/>
      <c r="F617" s="291"/>
      <c r="G617" s="249"/>
      <c r="H617" s="249"/>
      <c r="I617" s="249"/>
      <c r="J617" s="265"/>
      <c r="K617" s="263">
        <f>'MARKAH UTAMA'!W$12</f>
        <v>10</v>
      </c>
      <c r="L617" s="264"/>
      <c r="M617" s="263">
        <f>'MARKAH UTAMA'!W26</f>
        <v>9</v>
      </c>
      <c r="N617" s="264"/>
      <c r="O617" s="409"/>
      <c r="P617" s="410"/>
      <c r="Q617" s="411"/>
      <c r="R617" s="266"/>
    </row>
    <row r="618" spans="2:18" ht="15" customHeight="1" thickBot="1">
      <c r="B618" s="292" t="str">
        <f>'MARKAH UTAMA'!X$13</f>
        <v>Reading &amp; Oral</v>
      </c>
      <c r="C618" s="254"/>
      <c r="D618" s="254"/>
      <c r="E618" s="304"/>
      <c r="F618" s="304"/>
      <c r="G618" s="254"/>
      <c r="H618" s="254"/>
      <c r="I618" s="254"/>
      <c r="J618" s="270"/>
      <c r="K618" s="294">
        <f>'MARKAH UTAMA'!X$12</f>
        <v>30</v>
      </c>
      <c r="L618" s="296"/>
      <c r="M618" s="294">
        <f>'MARKAH UTAMA'!X26</f>
        <v>24</v>
      </c>
      <c r="N618" s="296"/>
      <c r="O618" s="409"/>
      <c r="P618" s="410"/>
      <c r="Q618" s="411"/>
      <c r="R618" s="266"/>
    </row>
    <row r="619" spans="2:18" ht="15" customHeight="1" thickBot="1">
      <c r="B619" s="274"/>
      <c r="C619" s="403" t="s">
        <v>67</v>
      </c>
      <c r="D619" s="404"/>
      <c r="E619" s="404"/>
      <c r="F619" s="404"/>
      <c r="G619" s="404"/>
      <c r="H619" s="404"/>
      <c r="I619" s="404"/>
      <c r="J619" s="405"/>
      <c r="K619" s="275">
        <f>SUM(K613:K618)</f>
        <v>100</v>
      </c>
      <c r="L619" s="275"/>
      <c r="M619" s="297">
        <f>SUM(M613:M618)</f>
        <v>93</v>
      </c>
      <c r="N619" s="305"/>
      <c r="O619" s="412"/>
      <c r="P619" s="413"/>
      <c r="Q619" s="414"/>
      <c r="R619" s="279"/>
    </row>
    <row r="620" spans="2:18" ht="15" customHeight="1" thickTop="1">
      <c r="B620" s="306" t="str">
        <f>'MARKAH UTAMA'!AA$13</f>
        <v>PELAJARAN AM</v>
      </c>
      <c r="C620" s="307"/>
      <c r="D620" s="308"/>
      <c r="E620" s="308"/>
      <c r="F620" s="308"/>
      <c r="G620" s="261"/>
      <c r="H620" s="261"/>
      <c r="I620" s="261"/>
      <c r="J620" s="261"/>
      <c r="K620" s="300">
        <f>'MARKAH UTAMA'!AA$11</f>
        <v>100</v>
      </c>
      <c r="L620" s="261"/>
      <c r="M620" s="300">
        <f>'MARKAH UTAMA'!AA26</f>
        <v>97</v>
      </c>
      <c r="N620" s="301"/>
      <c r="O620" s="400">
        <f>'MARKAH UTAMA'!AB26</f>
        <v>4</v>
      </c>
      <c r="P620" s="401"/>
      <c r="Q620" s="402"/>
      <c r="R620" s="279"/>
    </row>
    <row r="621" spans="2:18" ht="15" customHeight="1">
      <c r="B621" s="309" t="str">
        <f>'MARKAH UTAMA'!AC$13</f>
        <v>S I V I K</v>
      </c>
      <c r="C621" s="310"/>
      <c r="D621" s="311"/>
      <c r="E621" s="311"/>
      <c r="F621" s="311"/>
      <c r="G621" s="249"/>
      <c r="H621" s="249"/>
      <c r="I621" s="249"/>
      <c r="J621" s="249"/>
      <c r="K621" s="263">
        <f>'MARKAH UTAMA'!AC$11</f>
        <v>50</v>
      </c>
      <c r="L621" s="249"/>
      <c r="M621" s="263">
        <f>'MARKAH UTAMA'!AC26</f>
        <v>50</v>
      </c>
      <c r="N621" s="264"/>
      <c r="O621" s="382">
        <f>'MARKAH UTAMA'!AD26</f>
        <v>1</v>
      </c>
      <c r="P621" s="383"/>
      <c r="Q621" s="384"/>
      <c r="R621" s="279"/>
    </row>
    <row r="622" spans="2:18" ht="15" customHeight="1">
      <c r="B622" s="309" t="str">
        <f>'MARKAH UTAMA'!AE$13</f>
        <v>L U K I S A N</v>
      </c>
      <c r="C622" s="310"/>
      <c r="D622" s="310"/>
      <c r="E622" s="310"/>
      <c r="F622" s="310"/>
      <c r="G622" s="249"/>
      <c r="H622" s="249"/>
      <c r="I622" s="249"/>
      <c r="J622" s="249"/>
      <c r="K622" s="263">
        <f>'MARKAH UTAMA'!AE$11</f>
        <v>50</v>
      </c>
      <c r="L622" s="249"/>
      <c r="M622" s="263">
        <f>'MARKAH UTAMA'!AE26</f>
        <v>43</v>
      </c>
      <c r="N622" s="264"/>
      <c r="O622" s="382">
        <f>'MARKAH UTAMA'!AF26</f>
        <v>10</v>
      </c>
      <c r="P622" s="383"/>
      <c r="Q622" s="384"/>
      <c r="R622" s="279"/>
    </row>
    <row r="623" spans="2:18" ht="15" customHeight="1">
      <c r="B623" s="309" t="str">
        <f>'MARKAH UTAMA'!AG$13</f>
        <v>PELAJARAN  UGAMA ISLAM</v>
      </c>
      <c r="C623" s="310"/>
      <c r="D623" s="310"/>
      <c r="E623" s="310"/>
      <c r="F623" s="310"/>
      <c r="G623" s="249"/>
      <c r="H623" s="249"/>
      <c r="I623" s="249"/>
      <c r="J623" s="249"/>
      <c r="K623" s="263">
        <f>'MARKAH UTAMA'!AG$11</f>
        <v>100</v>
      </c>
      <c r="L623" s="249"/>
      <c r="M623" s="263">
        <f>'MARKAH UTAMA'!AG26</f>
        <v>98</v>
      </c>
      <c r="N623" s="264"/>
      <c r="O623" s="382">
        <f>'MARKAH UTAMA'!AH26</f>
        <v>1</v>
      </c>
      <c r="P623" s="383"/>
      <c r="Q623" s="384"/>
      <c r="R623" s="279"/>
    </row>
    <row r="624" spans="2:18" ht="15" customHeight="1" thickBot="1">
      <c r="B624" s="312" t="str">
        <f>'MARKAH UTAMA'!AI$13</f>
        <v>PENDIDIKAN JASMANI</v>
      </c>
      <c r="C624" s="313"/>
      <c r="D624" s="314"/>
      <c r="E624" s="314"/>
      <c r="F624" s="314"/>
      <c r="G624" s="254"/>
      <c r="H624" s="254"/>
      <c r="I624" s="254"/>
      <c r="J624" s="254"/>
      <c r="K624" s="294">
        <f>'MARKAH UTAMA'!AI$11</f>
        <v>50</v>
      </c>
      <c r="L624" s="254"/>
      <c r="M624" s="294">
        <f>'MARKAH UTAMA'!AI26</f>
        <v>35</v>
      </c>
      <c r="N624" s="296"/>
      <c r="O624" s="394">
        <f>'MARKAH UTAMA'!AJ26</f>
        <v>12</v>
      </c>
      <c r="P624" s="395"/>
      <c r="Q624" s="396"/>
      <c r="R624" s="279"/>
    </row>
    <row r="625" spans="2:17" ht="15" customHeight="1" thickBot="1">
      <c r="B625" s="315"/>
      <c r="C625" s="316"/>
      <c r="D625" s="387" t="s">
        <v>65</v>
      </c>
      <c r="E625" s="387"/>
      <c r="F625" s="387"/>
      <c r="G625" s="387"/>
      <c r="H625" s="387"/>
      <c r="I625" s="387"/>
      <c r="J625" s="388"/>
      <c r="K625" s="277">
        <f>K606+K611+K619+K620+K621+K622+K623+K624</f>
        <v>650</v>
      </c>
      <c r="L625" s="277"/>
      <c r="M625" s="277">
        <f>M606+M611+M619+M620+M621+M622+M623+M624</f>
        <v>605</v>
      </c>
      <c r="N625" s="298"/>
      <c r="O625" s="397">
        <f>'MARKAH UTAMA'!AM26</f>
        <v>3</v>
      </c>
      <c r="P625" s="398"/>
      <c r="Q625" s="399"/>
    </row>
    <row r="626" spans="2:17" ht="15" customHeight="1" thickBot="1" thickTop="1">
      <c r="B626" s="391" t="s">
        <v>66</v>
      </c>
      <c r="C626" s="392"/>
      <c r="D626" s="392"/>
      <c r="E626" s="392"/>
      <c r="F626" s="392"/>
      <c r="G626" s="392"/>
      <c r="H626" s="392"/>
      <c r="I626" s="392"/>
      <c r="J626" s="393"/>
      <c r="K626" s="379">
        <f>M625/K625</f>
        <v>0.9307692307692308</v>
      </c>
      <c r="L626" s="380"/>
      <c r="M626" s="380"/>
      <c r="N626" s="380"/>
      <c r="O626" s="380"/>
      <c r="P626" s="380"/>
      <c r="Q626" s="381"/>
    </row>
    <row r="627" spans="2:17" ht="15" customHeight="1">
      <c r="B627" s="317"/>
      <c r="C627" s="318"/>
      <c r="D627" s="319"/>
      <c r="E627" s="319"/>
      <c r="F627" s="318"/>
      <c r="G627" s="318"/>
      <c r="H627" s="318"/>
      <c r="I627" s="318"/>
      <c r="J627" s="318"/>
      <c r="K627" s="320"/>
      <c r="L627" s="320"/>
      <c r="M627" s="320"/>
      <c r="N627" s="320"/>
      <c r="O627" s="320"/>
      <c r="P627" s="320"/>
      <c r="Q627" s="320"/>
    </row>
    <row r="628" spans="2:19" ht="15" customHeight="1">
      <c r="B628" s="240" t="s">
        <v>60</v>
      </c>
      <c r="C628" s="321"/>
      <c r="D628" s="385">
        <f>'MARKAH UTAMA'!$AL$37</f>
        <v>0.7818315018315019</v>
      </c>
      <c r="E628" s="385"/>
      <c r="F628" s="385"/>
      <c r="G628" s="321" t="s">
        <v>32</v>
      </c>
      <c r="L628" s="322">
        <f>'MARKAH UTAMA'!AM26</f>
        <v>3</v>
      </c>
      <c r="M628" s="321" t="s">
        <v>31</v>
      </c>
      <c r="N628" s="321"/>
      <c r="O628" s="321"/>
      <c r="P628" s="335">
        <f>'MARKAH UTAMA'!$AW$9</f>
        <v>21</v>
      </c>
      <c r="Q628" s="245" t="s">
        <v>64</v>
      </c>
      <c r="S628" s="324"/>
    </row>
    <row r="629" spans="2:19" ht="15" customHeight="1">
      <c r="B629" s="325" t="s">
        <v>61</v>
      </c>
      <c r="C629" s="321"/>
      <c r="D629" s="325"/>
      <c r="E629" s="386">
        <v>103</v>
      </c>
      <c r="F629" s="386"/>
      <c r="G629" s="321" t="s">
        <v>45</v>
      </c>
      <c r="I629" s="240" t="s">
        <v>62</v>
      </c>
      <c r="J629" s="220">
        <f>'MARKAH UTAMA'!AW26</f>
        <v>103</v>
      </c>
      <c r="K629" s="325" t="s">
        <v>45</v>
      </c>
      <c r="M629" s="325" t="s">
        <v>33</v>
      </c>
      <c r="N629" s="241"/>
      <c r="O629" s="220">
        <f>'MARKAH UTAMA'!AX26</f>
        <v>0</v>
      </c>
      <c r="P629" s="325" t="s">
        <v>45</v>
      </c>
      <c r="Q629" s="242"/>
      <c r="S629" s="324"/>
    </row>
    <row r="630" spans="2:19" ht="15" customHeight="1">
      <c r="B630" s="321"/>
      <c r="C630" s="321"/>
      <c r="D630" s="324"/>
      <c r="E630" s="324"/>
      <c r="F630" s="324"/>
      <c r="G630" s="324"/>
      <c r="H630" s="324"/>
      <c r="I630" s="324"/>
      <c r="J630" s="324"/>
      <c r="K630" s="324"/>
      <c r="L630" s="324"/>
      <c r="M630" s="324"/>
      <c r="N630" s="324"/>
      <c r="O630" s="324"/>
      <c r="P630" s="324"/>
      <c r="Q630" s="242"/>
      <c r="S630" s="324"/>
    </row>
    <row r="631" spans="2:19" ht="15" customHeight="1">
      <c r="B631" s="326" t="s">
        <v>68</v>
      </c>
      <c r="C631" s="324"/>
      <c r="D631" s="324"/>
      <c r="E631" s="324"/>
      <c r="F631" s="324"/>
      <c r="G631" s="324"/>
      <c r="H631" s="324"/>
      <c r="I631" s="324"/>
      <c r="J631" s="324"/>
      <c r="K631" s="324"/>
      <c r="L631" s="324"/>
      <c r="M631" s="324"/>
      <c r="N631" s="324"/>
      <c r="O631" s="324"/>
      <c r="P631" s="324"/>
      <c r="Q631" s="242"/>
      <c r="S631" s="324"/>
    </row>
    <row r="632" spans="2:17" ht="15" customHeight="1">
      <c r="B632" s="327" t="s">
        <v>211</v>
      </c>
      <c r="C632" s="327"/>
      <c r="D632" s="327"/>
      <c r="E632" s="327"/>
      <c r="F632" s="327"/>
      <c r="G632" s="327"/>
      <c r="H632" s="327"/>
      <c r="I632" s="327"/>
      <c r="J632" s="327"/>
      <c r="K632" s="327"/>
      <c r="L632" s="327"/>
      <c r="M632" s="327"/>
      <c r="N632" s="327"/>
      <c r="O632" s="327"/>
      <c r="P632" s="327"/>
      <c r="Q632" s="328"/>
    </row>
    <row r="633" spans="2:17" ht="15" customHeight="1">
      <c r="B633" s="329" t="s">
        <v>212</v>
      </c>
      <c r="C633" s="329"/>
      <c r="D633" s="329"/>
      <c r="E633" s="329"/>
      <c r="F633" s="329"/>
      <c r="G633" s="329"/>
      <c r="H633" s="329"/>
      <c r="I633" s="329"/>
      <c r="J633" s="329"/>
      <c r="K633" s="329"/>
      <c r="L633" s="329"/>
      <c r="M633" s="329"/>
      <c r="N633" s="329"/>
      <c r="O633" s="329"/>
      <c r="P633" s="329"/>
      <c r="Q633" s="330"/>
    </row>
    <row r="634" spans="2:17" ht="15" customHeight="1">
      <c r="B634" s="329" t="s">
        <v>213</v>
      </c>
      <c r="C634" s="329"/>
      <c r="D634" s="329"/>
      <c r="E634" s="329"/>
      <c r="F634" s="329"/>
      <c r="G634" s="329"/>
      <c r="H634" s="329"/>
      <c r="I634" s="329"/>
      <c r="J634" s="329"/>
      <c r="K634" s="329"/>
      <c r="L634" s="329"/>
      <c r="M634" s="329"/>
      <c r="N634" s="329"/>
      <c r="O634" s="329"/>
      <c r="P634" s="329"/>
      <c r="Q634" s="330"/>
    </row>
    <row r="635" spans="2:17" ht="15" customHeight="1">
      <c r="B635" s="329" t="s">
        <v>199</v>
      </c>
      <c r="C635" s="329"/>
      <c r="D635" s="329"/>
      <c r="E635" s="329"/>
      <c r="F635" s="329"/>
      <c r="G635" s="329"/>
      <c r="H635" s="329"/>
      <c r="I635" s="329"/>
      <c r="J635" s="329"/>
      <c r="K635" s="329"/>
      <c r="L635" s="329"/>
      <c r="M635" s="329"/>
      <c r="N635" s="329"/>
      <c r="O635" s="329"/>
      <c r="P635" s="329"/>
      <c r="Q635" s="330"/>
    </row>
    <row r="636" spans="2:17" ht="15" customHeight="1">
      <c r="B636" s="329"/>
      <c r="C636" s="329"/>
      <c r="D636" s="329"/>
      <c r="E636" s="329"/>
      <c r="F636" s="329"/>
      <c r="G636" s="329"/>
      <c r="H636" s="329"/>
      <c r="I636" s="329"/>
      <c r="J636" s="329"/>
      <c r="K636" s="329"/>
      <c r="L636" s="329"/>
      <c r="M636" s="329"/>
      <c r="N636" s="329"/>
      <c r="O636" s="329"/>
      <c r="P636" s="329"/>
      <c r="Q636" s="330"/>
    </row>
    <row r="638" spans="2:4" ht="15" customHeight="1">
      <c r="B638" s="240" t="s">
        <v>24</v>
      </c>
      <c r="D638" s="240" t="str">
        <f>'MARKAH UTAMA'!C27</f>
        <v>NURRAFIDAH BINTI SAILI</v>
      </c>
    </row>
    <row r="640" spans="2:16" ht="15" customHeight="1">
      <c r="B640" s="240" t="str">
        <f>$B$4</f>
        <v>Sekolah Rendah Haji Tarif, Brunei I</v>
      </c>
      <c r="K640" s="240" t="s">
        <v>55</v>
      </c>
      <c r="M640" s="243"/>
      <c r="N640" s="243"/>
      <c r="O640" s="244">
        <f>'MARKAH UTAMA'!AR27</f>
        <v>1770</v>
      </c>
      <c r="P640" s="244"/>
    </row>
    <row r="641" spans="2:14" ht="15" customHeight="1">
      <c r="B641" s="245" t="str">
        <f>$B$5</f>
        <v>DARJAH : 3</v>
      </c>
      <c r="C641" s="245"/>
      <c r="K641" s="340" t="s">
        <v>171</v>
      </c>
      <c r="L641" s="340"/>
      <c r="M641" s="340"/>
      <c r="N641" s="340"/>
    </row>
    <row r="642" spans="2:16" ht="15" customHeight="1">
      <c r="B642" s="240" t="s">
        <v>23</v>
      </c>
      <c r="C642" s="332">
        <f>'MARKAH UTAMA'!AS27</f>
        <v>9</v>
      </c>
      <c r="D642" s="245" t="s">
        <v>41</v>
      </c>
      <c r="E642" s="245"/>
      <c r="F642" s="245"/>
      <c r="G642" s="333">
        <f>'MARKAH UTAMA'!AT27</f>
        <v>1</v>
      </c>
      <c r="H642" s="245" t="s">
        <v>40</v>
      </c>
      <c r="J642" s="334">
        <f>'MARKAH UTAMA'!AU27</f>
        <v>6</v>
      </c>
      <c r="K642" s="245" t="s">
        <v>63</v>
      </c>
      <c r="M642" s="247"/>
      <c r="P642" s="245"/>
    </row>
    <row r="643" spans="7:9" ht="15" customHeight="1" thickBot="1">
      <c r="G643" s="246"/>
      <c r="H643" s="246"/>
      <c r="I643" s="246"/>
    </row>
    <row r="644" spans="2:17" ht="15" customHeight="1">
      <c r="B644" s="389" t="s">
        <v>29</v>
      </c>
      <c r="C644" s="342"/>
      <c r="D644" s="342"/>
      <c r="E644" s="342"/>
      <c r="F644" s="342"/>
      <c r="G644" s="342"/>
      <c r="H644" s="342"/>
      <c r="I644" s="342"/>
      <c r="J644" s="390"/>
      <c r="K644" s="341" t="s">
        <v>172</v>
      </c>
      <c r="L644" s="342"/>
      <c r="M644" s="342"/>
      <c r="N644" s="342"/>
      <c r="O644" s="342"/>
      <c r="P644" s="342"/>
      <c r="Q644" s="374"/>
    </row>
    <row r="645" spans="2:18" ht="15" customHeight="1">
      <c r="B645" s="248"/>
      <c r="C645" s="249"/>
      <c r="D645" s="250"/>
      <c r="E645" s="250"/>
      <c r="F645" s="250"/>
      <c r="G645" s="250"/>
      <c r="H645" s="250"/>
      <c r="I645" s="250"/>
      <c r="J645" s="251"/>
      <c r="K645" s="375" t="s">
        <v>58</v>
      </c>
      <c r="L645" s="376"/>
      <c r="M645" s="375" t="s">
        <v>59</v>
      </c>
      <c r="N645" s="376"/>
      <c r="O645" s="375" t="s">
        <v>54</v>
      </c>
      <c r="P645" s="377"/>
      <c r="Q645" s="378"/>
      <c r="R645" s="252"/>
    </row>
    <row r="646" spans="2:18" ht="15" customHeight="1">
      <c r="B646" s="253" t="s">
        <v>10</v>
      </c>
      <c r="C646" s="254"/>
      <c r="D646" s="255"/>
      <c r="E646" s="255"/>
      <c r="F646" s="255"/>
      <c r="G646" s="255"/>
      <c r="H646" s="255"/>
      <c r="I646" s="255"/>
      <c r="J646" s="256"/>
      <c r="K646" s="257"/>
      <c r="L646" s="258"/>
      <c r="M646" s="259"/>
      <c r="N646" s="258"/>
      <c r="O646" s="415">
        <f>'MARKAH UTAMA'!M27</f>
        <v>9</v>
      </c>
      <c r="P646" s="416"/>
      <c r="Q646" s="417"/>
      <c r="R646" s="252"/>
    </row>
    <row r="647" spans="2:18" ht="15" customHeight="1">
      <c r="B647" s="260" t="str">
        <f>'MARKAH UTAMA'!D$13</f>
        <v>Karangan</v>
      </c>
      <c r="C647" s="261"/>
      <c r="D647" s="261"/>
      <c r="E647" s="261"/>
      <c r="F647" s="261"/>
      <c r="G647" s="261"/>
      <c r="H647" s="261"/>
      <c r="I647" s="261"/>
      <c r="J647" s="262"/>
      <c r="K647" s="263">
        <f>'MARKAH UTAMA'!D$12</f>
        <v>20</v>
      </c>
      <c r="L647" s="264"/>
      <c r="M647" s="263">
        <f>'MARKAH UTAMA'!D27</f>
        <v>19</v>
      </c>
      <c r="N647" s="265"/>
      <c r="O647" s="409"/>
      <c r="P647" s="410"/>
      <c r="Q647" s="411"/>
      <c r="R647" s="266"/>
    </row>
    <row r="648" spans="2:18" ht="15" customHeight="1">
      <c r="B648" s="267" t="str">
        <f>'MARKAH UTAMA'!E$13</f>
        <v>Pemahaman</v>
      </c>
      <c r="C648" s="249"/>
      <c r="D648" s="249"/>
      <c r="E648" s="249"/>
      <c r="F648" s="249"/>
      <c r="G648" s="249"/>
      <c r="H648" s="249"/>
      <c r="I648" s="249"/>
      <c r="J648" s="265"/>
      <c r="K648" s="263">
        <f>'MARKAH UTAMA'!E$12</f>
        <v>10</v>
      </c>
      <c r="L648" s="264"/>
      <c r="M648" s="263">
        <f>'MARKAH UTAMA'!E27</f>
        <v>10</v>
      </c>
      <c r="N648" s="265"/>
      <c r="O648" s="409"/>
      <c r="P648" s="410"/>
      <c r="Q648" s="411"/>
      <c r="R648" s="266"/>
    </row>
    <row r="649" spans="2:18" ht="15" customHeight="1">
      <c r="B649" s="267" t="str">
        <f>'MARKAH UTAMA'!F$13</f>
        <v>Tatabahasa</v>
      </c>
      <c r="C649" s="249"/>
      <c r="D649" s="249"/>
      <c r="E649" s="249"/>
      <c r="F649" s="249"/>
      <c r="G649" s="249"/>
      <c r="H649" s="249"/>
      <c r="I649" s="249"/>
      <c r="J649" s="265"/>
      <c r="K649" s="263">
        <f>'MARKAH UTAMA'!F$12</f>
        <v>20</v>
      </c>
      <c r="L649" s="264"/>
      <c r="M649" s="263">
        <f>'MARKAH UTAMA'!F27</f>
        <v>18</v>
      </c>
      <c r="N649" s="265"/>
      <c r="O649" s="409"/>
      <c r="P649" s="410"/>
      <c r="Q649" s="411"/>
      <c r="R649" s="266"/>
    </row>
    <row r="650" spans="2:18" ht="15" customHeight="1">
      <c r="B650" s="267" t="str">
        <f>'MARKAH UTAMA'!G$13</f>
        <v>Tulisan Rumi</v>
      </c>
      <c r="C650" s="249"/>
      <c r="D650" s="249"/>
      <c r="E650" s="249"/>
      <c r="F650" s="249"/>
      <c r="G650" s="249"/>
      <c r="H650" s="249"/>
      <c r="I650" s="249"/>
      <c r="J650" s="265"/>
      <c r="K650" s="263">
        <f>'MARKAH UTAMA'!G$12</f>
        <v>5</v>
      </c>
      <c r="L650" s="264"/>
      <c r="M650" s="263">
        <f>'MARKAH UTAMA'!G27</f>
        <v>3</v>
      </c>
      <c r="N650" s="265"/>
      <c r="O650" s="409"/>
      <c r="P650" s="410"/>
      <c r="Q650" s="411"/>
      <c r="R650" s="266"/>
    </row>
    <row r="651" spans="2:18" ht="15" customHeight="1">
      <c r="B651" s="267" t="str">
        <f>'MARKAH UTAMA'!H$13</f>
        <v>Tulisan Jawi</v>
      </c>
      <c r="C651" s="249"/>
      <c r="D651" s="249"/>
      <c r="E651" s="249"/>
      <c r="F651" s="249"/>
      <c r="G651" s="249"/>
      <c r="H651" s="249"/>
      <c r="I651" s="249"/>
      <c r="J651" s="265"/>
      <c r="K651" s="263">
        <f>'MARKAH UTAMA'!H$12</f>
        <v>5</v>
      </c>
      <c r="L651" s="264"/>
      <c r="M651" s="263">
        <f>'MARKAH UTAMA'!H27</f>
        <v>3</v>
      </c>
      <c r="N651" s="265"/>
      <c r="O651" s="409"/>
      <c r="P651" s="410"/>
      <c r="Q651" s="411"/>
      <c r="R651" s="266"/>
    </row>
    <row r="652" spans="2:18" ht="15" customHeight="1">
      <c r="B652" s="267" t="str">
        <f>'MARKAH UTAMA'!I$13</f>
        <v>Ejaan  &amp; Rencana Rumi</v>
      </c>
      <c r="C652" s="249"/>
      <c r="D652" s="249"/>
      <c r="E652" s="249"/>
      <c r="F652" s="249"/>
      <c r="G652" s="249"/>
      <c r="H652" s="249"/>
      <c r="I652" s="249"/>
      <c r="J652" s="265"/>
      <c r="K652" s="263">
        <f>'MARKAH UTAMA'!I$12</f>
        <v>5</v>
      </c>
      <c r="L652" s="264"/>
      <c r="M652" s="263">
        <f>'MARKAH UTAMA'!I27</f>
        <v>5</v>
      </c>
      <c r="N652" s="265"/>
      <c r="O652" s="409"/>
      <c r="P652" s="410"/>
      <c r="Q652" s="411"/>
      <c r="R652" s="266"/>
    </row>
    <row r="653" spans="2:18" ht="15" customHeight="1">
      <c r="B653" s="268" t="str">
        <f>'MARKAH UTAMA'!J$13</f>
        <v>Ejaan &amp; Rencana Jawi</v>
      </c>
      <c r="C653" s="249"/>
      <c r="D653" s="249"/>
      <c r="E653" s="249"/>
      <c r="F653" s="249"/>
      <c r="G653" s="249"/>
      <c r="H653" s="249"/>
      <c r="I653" s="249"/>
      <c r="J653" s="265"/>
      <c r="K653" s="263">
        <f>'MARKAH UTAMA'!J$12</f>
        <v>5</v>
      </c>
      <c r="L653" s="264"/>
      <c r="M653" s="263">
        <f>'MARKAH UTAMA'!J27</f>
        <v>1</v>
      </c>
      <c r="N653" s="265"/>
      <c r="O653" s="409"/>
      <c r="P653" s="410"/>
      <c r="Q653" s="411"/>
      <c r="R653" s="266"/>
    </row>
    <row r="654" spans="2:18" ht="15" customHeight="1" thickBot="1">
      <c r="B654" s="269" t="str">
        <f>'MARKAH UTAMA'!K$13</f>
        <v>Bacaan dan Lisan</v>
      </c>
      <c r="C654" s="254"/>
      <c r="D654" s="254"/>
      <c r="E654" s="254"/>
      <c r="F654" s="254"/>
      <c r="G654" s="254"/>
      <c r="H654" s="254"/>
      <c r="I654" s="254"/>
      <c r="J654" s="270"/>
      <c r="K654" s="271">
        <f>'MARKAH UTAMA'!K$12</f>
        <v>30</v>
      </c>
      <c r="L654" s="272"/>
      <c r="M654" s="271">
        <f>'MARKAH UTAMA'!K27</f>
        <v>28</v>
      </c>
      <c r="N654" s="273"/>
      <c r="O654" s="409"/>
      <c r="P654" s="410"/>
      <c r="Q654" s="411"/>
      <c r="R654" s="266"/>
    </row>
    <row r="655" spans="2:18" ht="15" customHeight="1" thickBot="1">
      <c r="B655" s="274"/>
      <c r="C655" s="403" t="s">
        <v>67</v>
      </c>
      <c r="D655" s="404"/>
      <c r="E655" s="404"/>
      <c r="F655" s="404"/>
      <c r="G655" s="404"/>
      <c r="H655" s="404"/>
      <c r="I655" s="404"/>
      <c r="J655" s="405"/>
      <c r="K655" s="277">
        <f>SUM(K647:K654)</f>
        <v>100</v>
      </c>
      <c r="L655" s="275"/>
      <c r="M655" s="277">
        <f>SUM(M647:M654)</f>
        <v>87</v>
      </c>
      <c r="N655" s="278"/>
      <c r="O655" s="412"/>
      <c r="P655" s="413"/>
      <c r="Q655" s="414"/>
      <c r="R655" s="279"/>
    </row>
    <row r="656" spans="2:18" ht="15" customHeight="1" thickTop="1">
      <c r="B656" s="280" t="s">
        <v>22</v>
      </c>
      <c r="C656" s="281"/>
      <c r="D656" s="281"/>
      <c r="E656" s="282"/>
      <c r="F656" s="282"/>
      <c r="G656" s="281"/>
      <c r="H656" s="281"/>
      <c r="I656" s="281"/>
      <c r="J656" s="283"/>
      <c r="K656" s="284"/>
      <c r="L656" s="285"/>
      <c r="M656" s="285"/>
      <c r="N656" s="286"/>
      <c r="O656" s="406">
        <f>'MARKAH UTAMA'!R27</f>
        <v>8</v>
      </c>
      <c r="P656" s="407"/>
      <c r="Q656" s="408"/>
      <c r="R656" s="279"/>
    </row>
    <row r="657" spans="2:18" ht="15" customHeight="1">
      <c r="B657" s="287" t="str">
        <f>'MARKAH UTAMA'!N$13</f>
        <v>Aktiviti</v>
      </c>
      <c r="C657" s="288"/>
      <c r="D657" s="261"/>
      <c r="E657" s="289"/>
      <c r="F657" s="289"/>
      <c r="G657" s="261"/>
      <c r="H657" s="261"/>
      <c r="I657" s="261"/>
      <c r="J657" s="261"/>
      <c r="K657" s="263">
        <f>'MARKAH UTAMA'!N$12</f>
        <v>20</v>
      </c>
      <c r="L657" s="264"/>
      <c r="M657" s="263">
        <f>'MARKAH UTAMA'!N27</f>
        <v>12</v>
      </c>
      <c r="N657" s="264"/>
      <c r="O657" s="409"/>
      <c r="P657" s="410"/>
      <c r="Q657" s="411"/>
      <c r="R657" s="279"/>
    </row>
    <row r="658" spans="2:18" ht="15" customHeight="1">
      <c r="B658" s="290" t="str">
        <f>'MARKAH UTAMA'!O$13</f>
        <v>Congak &amp; Sifir</v>
      </c>
      <c r="C658" s="249"/>
      <c r="D658" s="249"/>
      <c r="E658" s="291"/>
      <c r="F658" s="291"/>
      <c r="G658" s="249"/>
      <c r="H658" s="249"/>
      <c r="I658" s="249"/>
      <c r="J658" s="249"/>
      <c r="K658" s="263">
        <f>'MARKAH UTAMA'!O$12</f>
        <v>30</v>
      </c>
      <c r="L658" s="264"/>
      <c r="M658" s="263">
        <f>'MARKAH UTAMA'!O27</f>
        <v>26</v>
      </c>
      <c r="N658" s="264"/>
      <c r="O658" s="409"/>
      <c r="P658" s="410"/>
      <c r="Q658" s="411"/>
      <c r="R658" s="279"/>
    </row>
    <row r="659" spans="2:18" ht="15" customHeight="1" thickBot="1">
      <c r="B659" s="292" t="str">
        <f>'MARKAH UTAMA'!P$13</f>
        <v>Matematik</v>
      </c>
      <c r="C659" s="254"/>
      <c r="D659" s="254"/>
      <c r="E659" s="293"/>
      <c r="F659" s="293"/>
      <c r="G659" s="293"/>
      <c r="H659" s="293"/>
      <c r="I659" s="293"/>
      <c r="J659" s="293"/>
      <c r="K659" s="294">
        <f>'MARKAH UTAMA'!P$12</f>
        <v>50</v>
      </c>
      <c r="L659" s="295"/>
      <c r="M659" s="294">
        <f>'MARKAH UTAMA'!P27</f>
        <v>41</v>
      </c>
      <c r="N659" s="296"/>
      <c r="O659" s="409"/>
      <c r="P659" s="410"/>
      <c r="Q659" s="411"/>
      <c r="R659" s="279"/>
    </row>
    <row r="660" spans="2:18" ht="15" customHeight="1" thickBot="1">
      <c r="B660" s="274"/>
      <c r="C660" s="403" t="s">
        <v>67</v>
      </c>
      <c r="D660" s="404"/>
      <c r="E660" s="404"/>
      <c r="F660" s="404"/>
      <c r="G660" s="404"/>
      <c r="H660" s="404"/>
      <c r="I660" s="404"/>
      <c r="J660" s="405"/>
      <c r="K660" s="297">
        <f>SUM(K657:K659)</f>
        <v>100</v>
      </c>
      <c r="L660" s="275"/>
      <c r="M660" s="277">
        <f>SUM(M657:M659)</f>
        <v>79</v>
      </c>
      <c r="N660" s="298"/>
      <c r="O660" s="412"/>
      <c r="P660" s="413"/>
      <c r="Q660" s="414"/>
      <c r="R660" s="279"/>
    </row>
    <row r="661" spans="2:18" ht="15" customHeight="1" thickTop="1">
      <c r="B661" s="280" t="s">
        <v>21</v>
      </c>
      <c r="C661" s="281"/>
      <c r="D661" s="281"/>
      <c r="E661" s="282"/>
      <c r="F661" s="282"/>
      <c r="G661" s="281"/>
      <c r="H661" s="281"/>
      <c r="I661" s="281"/>
      <c r="J661" s="283"/>
      <c r="K661" s="284"/>
      <c r="L661" s="285"/>
      <c r="M661" s="285"/>
      <c r="N661" s="286"/>
      <c r="O661" s="406">
        <f>'MARKAH UTAMA'!Z27</f>
        <v>10</v>
      </c>
      <c r="P661" s="407"/>
      <c r="Q661" s="408"/>
      <c r="R661" s="266"/>
    </row>
    <row r="662" spans="2:18" ht="15" customHeight="1">
      <c r="B662" s="287" t="str">
        <f>'MARKAH UTAMA'!S$13</f>
        <v>Composition</v>
      </c>
      <c r="C662" s="261"/>
      <c r="D662" s="261"/>
      <c r="E662" s="299"/>
      <c r="F662" s="299"/>
      <c r="G662" s="261"/>
      <c r="H662" s="261"/>
      <c r="I662" s="261"/>
      <c r="J662" s="262"/>
      <c r="K662" s="300">
        <f>'MARKAH UTAMA'!S$12</f>
        <v>20</v>
      </c>
      <c r="L662" s="301"/>
      <c r="M662" s="300">
        <f>'MARKAH UTAMA'!S27</f>
        <v>18</v>
      </c>
      <c r="N662" s="301"/>
      <c r="O662" s="409"/>
      <c r="P662" s="410"/>
      <c r="Q662" s="411"/>
      <c r="R662" s="266"/>
    </row>
    <row r="663" spans="2:18" ht="15" customHeight="1">
      <c r="B663" s="302" t="str">
        <f>'MARKAH UTAMA'!T$13</f>
        <v>Grammar</v>
      </c>
      <c r="C663" s="303"/>
      <c r="D663" s="249"/>
      <c r="E663" s="291"/>
      <c r="F663" s="291"/>
      <c r="G663" s="291"/>
      <c r="H663" s="291"/>
      <c r="I663" s="291"/>
      <c r="J663" s="265"/>
      <c r="K663" s="263">
        <v>20</v>
      </c>
      <c r="L663" s="264"/>
      <c r="M663" s="263">
        <f>'MARKAH UTAMA'!T27</f>
        <v>16</v>
      </c>
      <c r="N663" s="264"/>
      <c r="O663" s="409"/>
      <c r="P663" s="410"/>
      <c r="Q663" s="411"/>
      <c r="R663" s="266"/>
    </row>
    <row r="664" spans="2:18" ht="15" customHeight="1">
      <c r="B664" s="302" t="str">
        <f>'MARKAH UTAMA'!U$13</f>
        <v>Comprehension</v>
      </c>
      <c r="C664" s="303"/>
      <c r="D664" s="249"/>
      <c r="E664" s="291"/>
      <c r="F664" s="291"/>
      <c r="G664" s="249"/>
      <c r="H664" s="249"/>
      <c r="I664" s="249"/>
      <c r="J664" s="265"/>
      <c r="K664" s="263">
        <f>'MARKAH UTAMA'!U$12</f>
        <v>10</v>
      </c>
      <c r="L664" s="264"/>
      <c r="M664" s="263">
        <f>'MARKAH UTAMA'!U27</f>
        <v>10</v>
      </c>
      <c r="N664" s="264"/>
      <c r="O664" s="409"/>
      <c r="P664" s="410"/>
      <c r="Q664" s="411"/>
      <c r="R664" s="266"/>
    </row>
    <row r="665" spans="2:18" ht="15" customHeight="1">
      <c r="B665" s="302" t="str">
        <f>'MARKAH UTAMA'!V$13</f>
        <v>Vocabulary</v>
      </c>
      <c r="C665" s="249"/>
      <c r="D665" s="249"/>
      <c r="E665" s="291"/>
      <c r="F665" s="291"/>
      <c r="G665" s="249"/>
      <c r="H665" s="249"/>
      <c r="I665" s="249"/>
      <c r="J665" s="265"/>
      <c r="K665" s="263">
        <f>'MARKAH UTAMA'!V$12</f>
        <v>10</v>
      </c>
      <c r="L665" s="264"/>
      <c r="M665" s="263">
        <f>'MARKAH UTAMA'!V27</f>
        <v>10</v>
      </c>
      <c r="N665" s="264"/>
      <c r="O665" s="409"/>
      <c r="P665" s="410"/>
      <c r="Q665" s="411"/>
      <c r="R665" s="266"/>
    </row>
    <row r="666" spans="2:18" ht="15" customHeight="1">
      <c r="B666" s="302" t="str">
        <f>'MARKAH UTAMA'!W$13</f>
        <v>Spelling</v>
      </c>
      <c r="C666" s="249"/>
      <c r="D666" s="249"/>
      <c r="E666" s="291"/>
      <c r="F666" s="291"/>
      <c r="G666" s="249"/>
      <c r="H666" s="249"/>
      <c r="I666" s="249"/>
      <c r="J666" s="265"/>
      <c r="K666" s="263">
        <f>'MARKAH UTAMA'!W$12</f>
        <v>10</v>
      </c>
      <c r="L666" s="264"/>
      <c r="M666" s="263">
        <f>'MARKAH UTAMA'!W27</f>
        <v>6</v>
      </c>
      <c r="N666" s="264"/>
      <c r="O666" s="409"/>
      <c r="P666" s="410"/>
      <c r="Q666" s="411"/>
      <c r="R666" s="266"/>
    </row>
    <row r="667" spans="2:18" ht="15" customHeight="1" thickBot="1">
      <c r="B667" s="292" t="str">
        <f>'MARKAH UTAMA'!X$13</f>
        <v>Reading &amp; Oral</v>
      </c>
      <c r="C667" s="254"/>
      <c r="D667" s="254"/>
      <c r="E667" s="304"/>
      <c r="F667" s="304"/>
      <c r="G667" s="254"/>
      <c r="H667" s="254"/>
      <c r="I667" s="254"/>
      <c r="J667" s="270"/>
      <c r="K667" s="294">
        <f>'MARKAH UTAMA'!X$12</f>
        <v>30</v>
      </c>
      <c r="L667" s="296"/>
      <c r="M667" s="294">
        <f>'MARKAH UTAMA'!X27</f>
        <v>23</v>
      </c>
      <c r="N667" s="296"/>
      <c r="O667" s="409"/>
      <c r="P667" s="410"/>
      <c r="Q667" s="411"/>
      <c r="R667" s="266"/>
    </row>
    <row r="668" spans="2:18" ht="15" customHeight="1" thickBot="1">
      <c r="B668" s="274"/>
      <c r="C668" s="403" t="s">
        <v>67</v>
      </c>
      <c r="D668" s="404"/>
      <c r="E668" s="404"/>
      <c r="F668" s="404"/>
      <c r="G668" s="404"/>
      <c r="H668" s="404"/>
      <c r="I668" s="404"/>
      <c r="J668" s="405"/>
      <c r="K668" s="275">
        <f>SUM(K662:K667)</f>
        <v>100</v>
      </c>
      <c r="L668" s="275"/>
      <c r="M668" s="297">
        <f>SUM(M662:M667)</f>
        <v>83</v>
      </c>
      <c r="N668" s="305"/>
      <c r="O668" s="412"/>
      <c r="P668" s="413"/>
      <c r="Q668" s="414"/>
      <c r="R668" s="279"/>
    </row>
    <row r="669" spans="2:18" ht="15" customHeight="1" thickTop="1">
      <c r="B669" s="306" t="str">
        <f>'MARKAH UTAMA'!AA$13</f>
        <v>PELAJARAN AM</v>
      </c>
      <c r="C669" s="307"/>
      <c r="D669" s="308"/>
      <c r="E669" s="308"/>
      <c r="F669" s="308"/>
      <c r="G669" s="261"/>
      <c r="H669" s="261"/>
      <c r="I669" s="261"/>
      <c r="J669" s="261"/>
      <c r="K669" s="300">
        <f>'MARKAH UTAMA'!AA$11</f>
        <v>100</v>
      </c>
      <c r="L669" s="261"/>
      <c r="M669" s="300">
        <f>'MARKAH UTAMA'!AA27</f>
        <v>91</v>
      </c>
      <c r="N669" s="301"/>
      <c r="O669" s="400">
        <f>'MARKAH UTAMA'!AB27</f>
        <v>10</v>
      </c>
      <c r="P669" s="401"/>
      <c r="Q669" s="402"/>
      <c r="R669" s="279"/>
    </row>
    <row r="670" spans="2:18" ht="15" customHeight="1">
      <c r="B670" s="309" t="str">
        <f>'MARKAH UTAMA'!AC$13</f>
        <v>S I V I K</v>
      </c>
      <c r="C670" s="310"/>
      <c r="D670" s="311"/>
      <c r="E670" s="311"/>
      <c r="F670" s="311"/>
      <c r="G670" s="249"/>
      <c r="H670" s="249"/>
      <c r="I670" s="249"/>
      <c r="J670" s="249"/>
      <c r="K670" s="263">
        <f>'MARKAH UTAMA'!AC$11</f>
        <v>50</v>
      </c>
      <c r="L670" s="249"/>
      <c r="M670" s="263">
        <f>'MARKAH UTAMA'!AC27</f>
        <v>50</v>
      </c>
      <c r="N670" s="264"/>
      <c r="O670" s="382">
        <f>'MARKAH UTAMA'!AD27</f>
        <v>1</v>
      </c>
      <c r="P670" s="383"/>
      <c r="Q670" s="384"/>
      <c r="R670" s="279"/>
    </row>
    <row r="671" spans="2:18" ht="15" customHeight="1">
      <c r="B671" s="309" t="str">
        <f>'MARKAH UTAMA'!AE$13</f>
        <v>L U K I S A N</v>
      </c>
      <c r="C671" s="310"/>
      <c r="D671" s="310"/>
      <c r="E671" s="310"/>
      <c r="F671" s="310"/>
      <c r="G671" s="249"/>
      <c r="H671" s="249"/>
      <c r="I671" s="249"/>
      <c r="J671" s="249"/>
      <c r="K671" s="263">
        <f>'MARKAH UTAMA'!AE$11</f>
        <v>50</v>
      </c>
      <c r="L671" s="249"/>
      <c r="M671" s="263">
        <f>'MARKAH UTAMA'!AE27</f>
        <v>42</v>
      </c>
      <c r="N671" s="264"/>
      <c r="O671" s="382">
        <f>'MARKAH UTAMA'!AF27</f>
        <v>12</v>
      </c>
      <c r="P671" s="383"/>
      <c r="Q671" s="384"/>
      <c r="R671" s="279"/>
    </row>
    <row r="672" spans="2:18" ht="15" customHeight="1">
      <c r="B672" s="309" t="str">
        <f>'MARKAH UTAMA'!AG$13</f>
        <v>PELAJARAN  UGAMA ISLAM</v>
      </c>
      <c r="C672" s="310"/>
      <c r="D672" s="310"/>
      <c r="E672" s="310"/>
      <c r="F672" s="310"/>
      <c r="G672" s="249"/>
      <c r="H672" s="249"/>
      <c r="I672" s="249"/>
      <c r="J672" s="249"/>
      <c r="K672" s="263">
        <f>'MARKAH UTAMA'!AG$11</f>
        <v>100</v>
      </c>
      <c r="L672" s="249"/>
      <c r="M672" s="263">
        <f>'MARKAH UTAMA'!AG27</f>
        <v>93</v>
      </c>
      <c r="N672" s="264"/>
      <c r="O672" s="382">
        <f>'MARKAH UTAMA'!AH27</f>
        <v>5</v>
      </c>
      <c r="P672" s="383"/>
      <c r="Q672" s="384"/>
      <c r="R672" s="279"/>
    </row>
    <row r="673" spans="2:18" ht="15" customHeight="1" thickBot="1">
      <c r="B673" s="312" t="str">
        <f>'MARKAH UTAMA'!AI$13</f>
        <v>PENDIDIKAN JASMANI</v>
      </c>
      <c r="C673" s="313"/>
      <c r="D673" s="314"/>
      <c r="E673" s="314"/>
      <c r="F673" s="314"/>
      <c r="G673" s="254"/>
      <c r="H673" s="254"/>
      <c r="I673" s="254"/>
      <c r="J673" s="254"/>
      <c r="K673" s="294">
        <f>'MARKAH UTAMA'!AI$11</f>
        <v>50</v>
      </c>
      <c r="L673" s="254"/>
      <c r="M673" s="294">
        <f>'MARKAH UTAMA'!AI27</f>
        <v>37</v>
      </c>
      <c r="N673" s="296"/>
      <c r="O673" s="394">
        <f>'MARKAH UTAMA'!AJ27</f>
        <v>6</v>
      </c>
      <c r="P673" s="395"/>
      <c r="Q673" s="396"/>
      <c r="R673" s="279"/>
    </row>
    <row r="674" spans="2:17" ht="15" customHeight="1" thickBot="1">
      <c r="B674" s="315"/>
      <c r="C674" s="316"/>
      <c r="D674" s="387" t="s">
        <v>65</v>
      </c>
      <c r="E674" s="387"/>
      <c r="F674" s="387"/>
      <c r="G674" s="387"/>
      <c r="H674" s="387"/>
      <c r="I674" s="387"/>
      <c r="J674" s="388"/>
      <c r="K674" s="277">
        <f>K655+K660+K668+K669+K670+K671+K672+K673</f>
        <v>650</v>
      </c>
      <c r="L674" s="275"/>
      <c r="M674" s="277">
        <f>M655+M660+M668+M669+M670+M671+M672+M673</f>
        <v>562</v>
      </c>
      <c r="N674" s="298"/>
      <c r="O674" s="397">
        <f>'MARKAH UTAMA'!AM27</f>
        <v>9</v>
      </c>
      <c r="P674" s="398"/>
      <c r="Q674" s="399"/>
    </row>
    <row r="675" spans="2:17" ht="15" customHeight="1" thickBot="1" thickTop="1">
      <c r="B675" s="391" t="s">
        <v>66</v>
      </c>
      <c r="C675" s="392"/>
      <c r="D675" s="392"/>
      <c r="E675" s="392"/>
      <c r="F675" s="392"/>
      <c r="G675" s="392"/>
      <c r="H675" s="392"/>
      <c r="I675" s="392"/>
      <c r="J675" s="393"/>
      <c r="K675" s="379">
        <f>M674/K674</f>
        <v>0.8646153846153846</v>
      </c>
      <c r="L675" s="380"/>
      <c r="M675" s="380"/>
      <c r="N675" s="380"/>
      <c r="O675" s="380"/>
      <c r="P675" s="380"/>
      <c r="Q675" s="381"/>
    </row>
    <row r="676" spans="2:17" ht="15" customHeight="1">
      <c r="B676" s="317"/>
      <c r="C676" s="318"/>
      <c r="D676" s="319"/>
      <c r="E676" s="319"/>
      <c r="F676" s="318"/>
      <c r="G676" s="318"/>
      <c r="H676" s="318"/>
      <c r="I676" s="318"/>
      <c r="J676" s="318"/>
      <c r="K676" s="320"/>
      <c r="L676" s="320"/>
      <c r="M676" s="320"/>
      <c r="N676" s="320"/>
      <c r="O676" s="320"/>
      <c r="P676" s="320"/>
      <c r="Q676" s="320"/>
    </row>
    <row r="677" spans="2:19" ht="15" customHeight="1">
      <c r="B677" s="240" t="s">
        <v>60</v>
      </c>
      <c r="C677" s="321"/>
      <c r="D677" s="385">
        <f>'MARKAH UTAMA'!$AL$37</f>
        <v>0.7818315018315019</v>
      </c>
      <c r="E677" s="385"/>
      <c r="F677" s="385"/>
      <c r="G677" s="321" t="s">
        <v>32</v>
      </c>
      <c r="L677" s="322">
        <f>'MARKAH UTAMA'!AM27</f>
        <v>9</v>
      </c>
      <c r="M677" s="321" t="s">
        <v>31</v>
      </c>
      <c r="N677" s="321"/>
      <c r="O677" s="321"/>
      <c r="P677" s="335">
        <f>'MARKAH UTAMA'!$AW$9</f>
        <v>21</v>
      </c>
      <c r="Q677" s="245" t="s">
        <v>64</v>
      </c>
      <c r="S677" s="324"/>
    </row>
    <row r="678" spans="2:19" ht="15" customHeight="1">
      <c r="B678" s="325" t="s">
        <v>61</v>
      </c>
      <c r="C678" s="321"/>
      <c r="D678" s="325"/>
      <c r="E678" s="386">
        <v>103</v>
      </c>
      <c r="F678" s="386"/>
      <c r="G678" s="321" t="s">
        <v>45</v>
      </c>
      <c r="I678" s="240" t="s">
        <v>62</v>
      </c>
      <c r="J678" s="220">
        <f>'MARKAH UTAMA'!AW27</f>
        <v>101</v>
      </c>
      <c r="K678" s="325" t="s">
        <v>45</v>
      </c>
      <c r="M678" s="325" t="s">
        <v>33</v>
      </c>
      <c r="N678" s="241"/>
      <c r="O678" s="220">
        <f>'MARKAH UTAMA'!AX27</f>
        <v>2</v>
      </c>
      <c r="P678" s="325" t="s">
        <v>45</v>
      </c>
      <c r="Q678" s="242"/>
      <c r="S678" s="324"/>
    </row>
    <row r="679" spans="2:19" ht="15" customHeight="1">
      <c r="B679" s="321"/>
      <c r="C679" s="321"/>
      <c r="D679" s="324"/>
      <c r="E679" s="324"/>
      <c r="F679" s="324"/>
      <c r="G679" s="324"/>
      <c r="H679" s="324"/>
      <c r="I679" s="324"/>
      <c r="J679" s="324"/>
      <c r="K679" s="324"/>
      <c r="L679" s="324"/>
      <c r="M679" s="324"/>
      <c r="N679" s="324"/>
      <c r="O679" s="324"/>
      <c r="P679" s="324"/>
      <c r="Q679" s="242"/>
      <c r="S679" s="324"/>
    </row>
    <row r="680" spans="2:19" ht="15" customHeight="1">
      <c r="B680" s="326" t="s">
        <v>68</v>
      </c>
      <c r="C680" s="324"/>
      <c r="D680" s="324"/>
      <c r="E680" s="324"/>
      <c r="F680" s="324"/>
      <c r="G680" s="324"/>
      <c r="H680" s="324"/>
      <c r="I680" s="324"/>
      <c r="J680" s="324"/>
      <c r="K680" s="324"/>
      <c r="L680" s="324"/>
      <c r="M680" s="324"/>
      <c r="N680" s="324"/>
      <c r="O680" s="324"/>
      <c r="P680" s="324"/>
      <c r="Q680" s="242"/>
      <c r="S680" s="324"/>
    </row>
    <row r="681" spans="2:17" ht="15" customHeight="1">
      <c r="B681" s="327" t="s">
        <v>214</v>
      </c>
      <c r="C681" s="327"/>
      <c r="D681" s="327"/>
      <c r="E681" s="327"/>
      <c r="F681" s="327"/>
      <c r="G681" s="327"/>
      <c r="H681" s="327"/>
      <c r="I681" s="327"/>
      <c r="J681" s="327"/>
      <c r="K681" s="327"/>
      <c r="L681" s="327"/>
      <c r="M681" s="327"/>
      <c r="N681" s="327"/>
      <c r="O681" s="327"/>
      <c r="P681" s="327"/>
      <c r="Q681" s="328"/>
    </row>
    <row r="682" spans="2:17" ht="15" customHeight="1">
      <c r="B682" s="329" t="s">
        <v>215</v>
      </c>
      <c r="C682" s="329"/>
      <c r="D682" s="329"/>
      <c r="E682" s="329"/>
      <c r="F682" s="329"/>
      <c r="G682" s="329"/>
      <c r="H682" s="329"/>
      <c r="I682" s="329"/>
      <c r="J682" s="329"/>
      <c r="K682" s="329"/>
      <c r="L682" s="329"/>
      <c r="M682" s="329"/>
      <c r="N682" s="329"/>
      <c r="O682" s="329"/>
      <c r="P682" s="329"/>
      <c r="Q682" s="330"/>
    </row>
    <row r="683" spans="2:17" ht="15" customHeight="1">
      <c r="B683" s="329" t="s">
        <v>199</v>
      </c>
      <c r="C683" s="329"/>
      <c r="D683" s="329"/>
      <c r="E683" s="329"/>
      <c r="F683" s="329"/>
      <c r="G683" s="329"/>
      <c r="H683" s="329"/>
      <c r="I683" s="329"/>
      <c r="J683" s="329"/>
      <c r="K683" s="329"/>
      <c r="L683" s="329"/>
      <c r="M683" s="329"/>
      <c r="N683" s="329"/>
      <c r="O683" s="329"/>
      <c r="P683" s="329"/>
      <c r="Q683" s="330"/>
    </row>
    <row r="684" spans="2:17" ht="15" customHeight="1">
      <c r="B684" s="329"/>
      <c r="C684" s="329"/>
      <c r="D684" s="329"/>
      <c r="E684" s="329"/>
      <c r="F684" s="329"/>
      <c r="G684" s="329"/>
      <c r="H684" s="329"/>
      <c r="I684" s="329"/>
      <c r="J684" s="329"/>
      <c r="K684" s="329"/>
      <c r="L684" s="329"/>
      <c r="M684" s="329"/>
      <c r="N684" s="329"/>
      <c r="O684" s="329"/>
      <c r="P684" s="329"/>
      <c r="Q684" s="330"/>
    </row>
    <row r="685" spans="2:17" ht="15" customHeight="1">
      <c r="B685" s="329"/>
      <c r="C685" s="329"/>
      <c r="D685" s="329"/>
      <c r="E685" s="329"/>
      <c r="F685" s="329"/>
      <c r="G685" s="329"/>
      <c r="H685" s="329"/>
      <c r="I685" s="329"/>
      <c r="J685" s="329"/>
      <c r="K685" s="329"/>
      <c r="L685" s="329"/>
      <c r="M685" s="329"/>
      <c r="N685" s="329"/>
      <c r="O685" s="329"/>
      <c r="P685" s="329"/>
      <c r="Q685" s="330"/>
    </row>
    <row r="687" spans="2:4" ht="15" customHeight="1">
      <c r="B687" s="240" t="s">
        <v>24</v>
      </c>
      <c r="D687" s="240" t="str">
        <f>'MARKAH UTAMA'!C28</f>
        <v>NURSYAHIRAH BINTI KAMRAN</v>
      </c>
    </row>
    <row r="689" spans="2:16" ht="15" customHeight="1">
      <c r="B689" s="240" t="str">
        <f>$B$4</f>
        <v>Sekolah Rendah Haji Tarif, Brunei I</v>
      </c>
      <c r="K689" s="240" t="s">
        <v>55</v>
      </c>
      <c r="M689" s="243"/>
      <c r="N689" s="243"/>
      <c r="O689" s="244">
        <f>'MARKAH UTAMA'!AR28</f>
        <v>1772</v>
      </c>
      <c r="P689" s="244"/>
    </row>
    <row r="690" spans="2:14" ht="15" customHeight="1">
      <c r="B690" s="245" t="str">
        <f>$B$5</f>
        <v>DARJAH : 3</v>
      </c>
      <c r="C690" s="245"/>
      <c r="K690" s="340" t="s">
        <v>171</v>
      </c>
      <c r="L690" s="340"/>
      <c r="M690" s="340"/>
      <c r="N690" s="340"/>
    </row>
    <row r="691" spans="2:16" ht="15" customHeight="1">
      <c r="B691" s="240" t="s">
        <v>23</v>
      </c>
      <c r="C691" s="332">
        <f>'MARKAH UTAMA'!AS28</f>
        <v>9</v>
      </c>
      <c r="D691" s="245" t="s">
        <v>41</v>
      </c>
      <c r="E691" s="245"/>
      <c r="F691" s="245"/>
      <c r="G691" s="333">
        <f>'MARKAH UTAMA'!AT28</f>
        <v>3</v>
      </c>
      <c r="H691" s="245" t="s">
        <v>40</v>
      </c>
      <c r="J691" s="334">
        <f>'MARKAH UTAMA'!AU28</f>
        <v>18</v>
      </c>
      <c r="K691" s="245" t="s">
        <v>63</v>
      </c>
      <c r="M691" s="247"/>
      <c r="P691" s="245"/>
    </row>
    <row r="692" spans="7:9" ht="15" customHeight="1" thickBot="1">
      <c r="G692" s="246"/>
      <c r="H692" s="246"/>
      <c r="I692" s="246"/>
    </row>
    <row r="693" spans="2:17" ht="15" customHeight="1">
      <c r="B693" s="389" t="s">
        <v>29</v>
      </c>
      <c r="C693" s="342"/>
      <c r="D693" s="342"/>
      <c r="E693" s="342"/>
      <c r="F693" s="342"/>
      <c r="G693" s="342"/>
      <c r="H693" s="342"/>
      <c r="I693" s="342"/>
      <c r="J693" s="390"/>
      <c r="K693" s="341" t="s">
        <v>172</v>
      </c>
      <c r="L693" s="342"/>
      <c r="M693" s="342"/>
      <c r="N693" s="342"/>
      <c r="O693" s="342"/>
      <c r="P693" s="342"/>
      <c r="Q693" s="374"/>
    </row>
    <row r="694" spans="2:18" ht="15" customHeight="1">
      <c r="B694" s="248"/>
      <c r="C694" s="249"/>
      <c r="D694" s="250"/>
      <c r="E694" s="250"/>
      <c r="F694" s="250"/>
      <c r="G694" s="250"/>
      <c r="H694" s="250"/>
      <c r="I694" s="250"/>
      <c r="J694" s="251"/>
      <c r="K694" s="375" t="s">
        <v>58</v>
      </c>
      <c r="L694" s="376"/>
      <c r="M694" s="375" t="s">
        <v>59</v>
      </c>
      <c r="N694" s="376"/>
      <c r="O694" s="375" t="s">
        <v>54</v>
      </c>
      <c r="P694" s="377"/>
      <c r="Q694" s="378"/>
      <c r="R694" s="252"/>
    </row>
    <row r="695" spans="2:18" ht="15" customHeight="1">
      <c r="B695" s="253" t="s">
        <v>10</v>
      </c>
      <c r="C695" s="254"/>
      <c r="D695" s="255"/>
      <c r="E695" s="255"/>
      <c r="F695" s="255"/>
      <c r="G695" s="255"/>
      <c r="H695" s="255"/>
      <c r="I695" s="255"/>
      <c r="J695" s="256"/>
      <c r="K695" s="257"/>
      <c r="L695" s="258"/>
      <c r="M695" s="259"/>
      <c r="N695" s="258"/>
      <c r="O695" s="415">
        <f>'MARKAH UTAMA'!M28</f>
        <v>19</v>
      </c>
      <c r="P695" s="416"/>
      <c r="Q695" s="417"/>
      <c r="R695" s="252"/>
    </row>
    <row r="696" spans="2:18" ht="15" customHeight="1">
      <c r="B696" s="260" t="str">
        <f>'MARKAH UTAMA'!D$13</f>
        <v>Karangan</v>
      </c>
      <c r="C696" s="261"/>
      <c r="D696" s="261"/>
      <c r="E696" s="261"/>
      <c r="F696" s="261"/>
      <c r="G696" s="261"/>
      <c r="H696" s="261"/>
      <c r="I696" s="261"/>
      <c r="J696" s="262"/>
      <c r="K696" s="263">
        <f>'MARKAH UTAMA'!D$12</f>
        <v>20</v>
      </c>
      <c r="L696" s="264"/>
      <c r="M696" s="263">
        <f>'MARKAH UTAMA'!D28</f>
        <v>15</v>
      </c>
      <c r="N696" s="265"/>
      <c r="O696" s="409"/>
      <c r="P696" s="410"/>
      <c r="Q696" s="411"/>
      <c r="R696" s="266"/>
    </row>
    <row r="697" spans="2:18" ht="15" customHeight="1">
      <c r="B697" s="267" t="str">
        <f>'MARKAH UTAMA'!E$13</f>
        <v>Pemahaman</v>
      </c>
      <c r="C697" s="249"/>
      <c r="D697" s="249"/>
      <c r="E697" s="249"/>
      <c r="F697" s="249"/>
      <c r="G697" s="249"/>
      <c r="H697" s="249"/>
      <c r="I697" s="249"/>
      <c r="J697" s="265"/>
      <c r="K697" s="263">
        <f>'MARKAH UTAMA'!E$12</f>
        <v>10</v>
      </c>
      <c r="L697" s="264"/>
      <c r="M697" s="263">
        <f>'MARKAH UTAMA'!E28</f>
        <v>10</v>
      </c>
      <c r="N697" s="265"/>
      <c r="O697" s="409"/>
      <c r="P697" s="410"/>
      <c r="Q697" s="411"/>
      <c r="R697" s="266"/>
    </row>
    <row r="698" spans="2:18" ht="15" customHeight="1">
      <c r="B698" s="267" t="str">
        <f>'MARKAH UTAMA'!F$13</f>
        <v>Tatabahasa</v>
      </c>
      <c r="C698" s="249"/>
      <c r="D698" s="249"/>
      <c r="E698" s="249"/>
      <c r="F698" s="249"/>
      <c r="G698" s="249"/>
      <c r="H698" s="249"/>
      <c r="I698" s="249"/>
      <c r="J698" s="265"/>
      <c r="K698" s="263">
        <f>'MARKAH UTAMA'!F$12</f>
        <v>20</v>
      </c>
      <c r="L698" s="264"/>
      <c r="M698" s="263">
        <f>'MARKAH UTAMA'!F28</f>
        <v>16</v>
      </c>
      <c r="N698" s="265"/>
      <c r="O698" s="409"/>
      <c r="P698" s="410"/>
      <c r="Q698" s="411"/>
      <c r="R698" s="266"/>
    </row>
    <row r="699" spans="2:18" ht="15" customHeight="1">
      <c r="B699" s="267" t="str">
        <f>'MARKAH UTAMA'!G$13</f>
        <v>Tulisan Rumi</v>
      </c>
      <c r="C699" s="249"/>
      <c r="D699" s="249"/>
      <c r="E699" s="249"/>
      <c r="F699" s="249"/>
      <c r="G699" s="249"/>
      <c r="H699" s="249"/>
      <c r="I699" s="249"/>
      <c r="J699" s="265"/>
      <c r="K699" s="263">
        <f>'MARKAH UTAMA'!G$12</f>
        <v>5</v>
      </c>
      <c r="L699" s="264"/>
      <c r="M699" s="263">
        <f>'MARKAH UTAMA'!G28</f>
        <v>3</v>
      </c>
      <c r="N699" s="265"/>
      <c r="O699" s="409"/>
      <c r="P699" s="410"/>
      <c r="Q699" s="411"/>
      <c r="R699" s="266"/>
    </row>
    <row r="700" spans="2:18" ht="15" customHeight="1">
      <c r="B700" s="267" t="str">
        <f>'MARKAH UTAMA'!H$13</f>
        <v>Tulisan Jawi</v>
      </c>
      <c r="C700" s="249"/>
      <c r="D700" s="249"/>
      <c r="E700" s="249"/>
      <c r="F700" s="249"/>
      <c r="G700" s="249"/>
      <c r="H700" s="249"/>
      <c r="I700" s="249"/>
      <c r="J700" s="265"/>
      <c r="K700" s="263">
        <f>'MARKAH UTAMA'!H$12</f>
        <v>5</v>
      </c>
      <c r="L700" s="264"/>
      <c r="M700" s="263">
        <f>'MARKAH UTAMA'!H28</f>
        <v>3</v>
      </c>
      <c r="N700" s="265"/>
      <c r="O700" s="409"/>
      <c r="P700" s="410"/>
      <c r="Q700" s="411"/>
      <c r="R700" s="266"/>
    </row>
    <row r="701" spans="2:18" ht="15" customHeight="1">
      <c r="B701" s="267" t="str">
        <f>'MARKAH UTAMA'!I$13</f>
        <v>Ejaan  &amp; Rencana Rumi</v>
      </c>
      <c r="C701" s="249"/>
      <c r="D701" s="249"/>
      <c r="E701" s="249"/>
      <c r="F701" s="249"/>
      <c r="G701" s="249"/>
      <c r="H701" s="249"/>
      <c r="I701" s="249"/>
      <c r="J701" s="265"/>
      <c r="K701" s="263">
        <f>'MARKAH UTAMA'!I$12</f>
        <v>5</v>
      </c>
      <c r="L701" s="264"/>
      <c r="M701" s="263">
        <f>'MARKAH UTAMA'!I28</f>
        <v>1</v>
      </c>
      <c r="N701" s="265"/>
      <c r="O701" s="409"/>
      <c r="P701" s="410"/>
      <c r="Q701" s="411"/>
      <c r="R701" s="266"/>
    </row>
    <row r="702" spans="2:18" ht="15" customHeight="1">
      <c r="B702" s="268" t="str">
        <f>'MARKAH UTAMA'!J$13</f>
        <v>Ejaan &amp; Rencana Jawi</v>
      </c>
      <c r="C702" s="249"/>
      <c r="D702" s="249"/>
      <c r="E702" s="249"/>
      <c r="F702" s="249"/>
      <c r="G702" s="249"/>
      <c r="H702" s="249"/>
      <c r="I702" s="249"/>
      <c r="J702" s="265"/>
      <c r="K702" s="263">
        <f>'MARKAH UTAMA'!J$12</f>
        <v>5</v>
      </c>
      <c r="L702" s="264"/>
      <c r="M702" s="263">
        <f>'MARKAH UTAMA'!J28</f>
        <v>1</v>
      </c>
      <c r="N702" s="265"/>
      <c r="O702" s="409"/>
      <c r="P702" s="410"/>
      <c r="Q702" s="411"/>
      <c r="R702" s="266"/>
    </row>
    <row r="703" spans="2:18" ht="15" customHeight="1" thickBot="1">
      <c r="B703" s="269" t="str">
        <f>'MARKAH UTAMA'!K$13</f>
        <v>Bacaan dan Lisan</v>
      </c>
      <c r="C703" s="254"/>
      <c r="D703" s="254"/>
      <c r="E703" s="254"/>
      <c r="F703" s="254"/>
      <c r="G703" s="254"/>
      <c r="H703" s="254"/>
      <c r="I703" s="254"/>
      <c r="J703" s="270"/>
      <c r="K703" s="271">
        <f>'MARKAH UTAMA'!K$12</f>
        <v>30</v>
      </c>
      <c r="L703" s="272"/>
      <c r="M703" s="271">
        <f>'MARKAH UTAMA'!K28</f>
        <v>19</v>
      </c>
      <c r="N703" s="273"/>
      <c r="O703" s="409"/>
      <c r="P703" s="410"/>
      <c r="Q703" s="411"/>
      <c r="R703" s="266"/>
    </row>
    <row r="704" spans="2:18" ht="15" customHeight="1" thickBot="1">
      <c r="B704" s="274"/>
      <c r="C704" s="403" t="s">
        <v>67</v>
      </c>
      <c r="D704" s="404"/>
      <c r="E704" s="404"/>
      <c r="F704" s="404"/>
      <c r="G704" s="404"/>
      <c r="H704" s="404"/>
      <c r="I704" s="404"/>
      <c r="J704" s="405"/>
      <c r="K704" s="277">
        <f>SUM(K696:K703)</f>
        <v>100</v>
      </c>
      <c r="L704" s="275"/>
      <c r="M704" s="277">
        <f>SUM(M696:M703)</f>
        <v>68</v>
      </c>
      <c r="N704" s="278"/>
      <c r="O704" s="412"/>
      <c r="P704" s="413"/>
      <c r="Q704" s="414"/>
      <c r="R704" s="279"/>
    </row>
    <row r="705" spans="2:18" ht="15" customHeight="1" thickTop="1">
      <c r="B705" s="280" t="s">
        <v>22</v>
      </c>
      <c r="C705" s="281"/>
      <c r="D705" s="281"/>
      <c r="E705" s="282"/>
      <c r="F705" s="282"/>
      <c r="G705" s="281"/>
      <c r="H705" s="281"/>
      <c r="I705" s="281"/>
      <c r="J705" s="283"/>
      <c r="K705" s="284"/>
      <c r="L705" s="285"/>
      <c r="M705" s="285"/>
      <c r="N705" s="286"/>
      <c r="O705" s="406">
        <f>'MARKAH UTAMA'!R28</f>
        <v>13</v>
      </c>
      <c r="P705" s="407"/>
      <c r="Q705" s="408"/>
      <c r="R705" s="279"/>
    </row>
    <row r="706" spans="2:18" ht="15" customHeight="1">
      <c r="B706" s="287" t="str">
        <f>'MARKAH UTAMA'!N$13</f>
        <v>Aktiviti</v>
      </c>
      <c r="C706" s="288"/>
      <c r="D706" s="261"/>
      <c r="E706" s="289"/>
      <c r="F706" s="289"/>
      <c r="G706" s="261"/>
      <c r="H706" s="261"/>
      <c r="I706" s="261"/>
      <c r="J706" s="261"/>
      <c r="K706" s="263">
        <f>'MARKAH UTAMA'!N$12</f>
        <v>20</v>
      </c>
      <c r="L706" s="264"/>
      <c r="M706" s="263">
        <f>'MARKAH UTAMA'!N28</f>
        <v>19</v>
      </c>
      <c r="N706" s="264"/>
      <c r="O706" s="409"/>
      <c r="P706" s="410"/>
      <c r="Q706" s="411"/>
      <c r="R706" s="279"/>
    </row>
    <row r="707" spans="2:18" ht="15" customHeight="1">
      <c r="B707" s="290" t="str">
        <f>'MARKAH UTAMA'!O$13</f>
        <v>Congak &amp; Sifir</v>
      </c>
      <c r="C707" s="249"/>
      <c r="D707" s="249"/>
      <c r="E707" s="291"/>
      <c r="F707" s="291"/>
      <c r="G707" s="249"/>
      <c r="H707" s="249"/>
      <c r="I707" s="249"/>
      <c r="J707" s="249"/>
      <c r="K707" s="263">
        <f>'MARKAH UTAMA'!O$12</f>
        <v>30</v>
      </c>
      <c r="L707" s="264"/>
      <c r="M707" s="263">
        <f>'MARKAH UTAMA'!O28</f>
        <v>18</v>
      </c>
      <c r="N707" s="264"/>
      <c r="O707" s="409"/>
      <c r="P707" s="410"/>
      <c r="Q707" s="411"/>
      <c r="R707" s="279"/>
    </row>
    <row r="708" spans="2:18" ht="15" customHeight="1" thickBot="1">
      <c r="B708" s="292" t="str">
        <f>'MARKAH UTAMA'!P$13</f>
        <v>Matematik</v>
      </c>
      <c r="C708" s="254"/>
      <c r="D708" s="254"/>
      <c r="E708" s="293"/>
      <c r="F708" s="293"/>
      <c r="G708" s="293"/>
      <c r="H708" s="293"/>
      <c r="I708" s="293"/>
      <c r="J708" s="293"/>
      <c r="K708" s="294">
        <f>'MARKAH UTAMA'!P$12</f>
        <v>50</v>
      </c>
      <c r="L708" s="295"/>
      <c r="M708" s="294">
        <f>'MARKAH UTAMA'!P28</f>
        <v>36</v>
      </c>
      <c r="N708" s="296"/>
      <c r="O708" s="409"/>
      <c r="P708" s="410"/>
      <c r="Q708" s="411"/>
      <c r="R708" s="279"/>
    </row>
    <row r="709" spans="2:18" ht="15" customHeight="1" thickBot="1">
      <c r="B709" s="274"/>
      <c r="C709" s="403" t="s">
        <v>67</v>
      </c>
      <c r="D709" s="404"/>
      <c r="E709" s="404"/>
      <c r="F709" s="404"/>
      <c r="G709" s="404"/>
      <c r="H709" s="404"/>
      <c r="I709" s="404"/>
      <c r="J709" s="405"/>
      <c r="K709" s="297">
        <f>SUM(K706:K708)</f>
        <v>100</v>
      </c>
      <c r="L709" s="275"/>
      <c r="M709" s="277">
        <f>SUM(M706:M708)</f>
        <v>73</v>
      </c>
      <c r="N709" s="298"/>
      <c r="O709" s="412"/>
      <c r="P709" s="413"/>
      <c r="Q709" s="414"/>
      <c r="R709" s="279"/>
    </row>
    <row r="710" spans="2:18" ht="15" customHeight="1" thickTop="1">
      <c r="B710" s="280" t="s">
        <v>21</v>
      </c>
      <c r="C710" s="281"/>
      <c r="D710" s="281"/>
      <c r="E710" s="282"/>
      <c r="F710" s="282"/>
      <c r="G710" s="281"/>
      <c r="H710" s="281"/>
      <c r="I710" s="281"/>
      <c r="J710" s="283"/>
      <c r="K710" s="284"/>
      <c r="L710" s="285"/>
      <c r="M710" s="285"/>
      <c r="N710" s="286"/>
      <c r="O710" s="406">
        <f>'MARKAH UTAMA'!Z28</f>
        <v>16</v>
      </c>
      <c r="P710" s="407"/>
      <c r="Q710" s="408"/>
      <c r="R710" s="266"/>
    </row>
    <row r="711" spans="2:18" ht="15" customHeight="1">
      <c r="B711" s="287" t="str">
        <f>'MARKAH UTAMA'!S$13</f>
        <v>Composition</v>
      </c>
      <c r="C711" s="261"/>
      <c r="D711" s="261"/>
      <c r="E711" s="299"/>
      <c r="F711" s="299"/>
      <c r="G711" s="261"/>
      <c r="H711" s="261"/>
      <c r="I711" s="261"/>
      <c r="J711" s="262"/>
      <c r="K711" s="300">
        <f>'MARKAH UTAMA'!S$12</f>
        <v>20</v>
      </c>
      <c r="L711" s="301"/>
      <c r="M711" s="300">
        <f>'MARKAH UTAMA'!S28</f>
        <v>14</v>
      </c>
      <c r="N711" s="301"/>
      <c r="O711" s="409"/>
      <c r="P711" s="410"/>
      <c r="Q711" s="411"/>
      <c r="R711" s="266"/>
    </row>
    <row r="712" spans="2:18" ht="15" customHeight="1">
      <c r="B712" s="302" t="str">
        <f>'MARKAH UTAMA'!T$13</f>
        <v>Grammar</v>
      </c>
      <c r="C712" s="303"/>
      <c r="D712" s="249"/>
      <c r="E712" s="291"/>
      <c r="F712" s="291"/>
      <c r="G712" s="291"/>
      <c r="H712" s="291"/>
      <c r="I712" s="291"/>
      <c r="J712" s="265"/>
      <c r="K712" s="263">
        <v>20</v>
      </c>
      <c r="L712" s="264"/>
      <c r="M712" s="263">
        <f>'MARKAH UTAMA'!T28</f>
        <v>10</v>
      </c>
      <c r="N712" s="264"/>
      <c r="O712" s="409"/>
      <c r="P712" s="410"/>
      <c r="Q712" s="411"/>
      <c r="R712" s="266"/>
    </row>
    <row r="713" spans="2:18" ht="15" customHeight="1">
      <c r="B713" s="302" t="str">
        <f>'MARKAH UTAMA'!U$13</f>
        <v>Comprehension</v>
      </c>
      <c r="C713" s="303"/>
      <c r="D713" s="249"/>
      <c r="E713" s="291"/>
      <c r="F713" s="291"/>
      <c r="G713" s="249"/>
      <c r="H713" s="249"/>
      <c r="I713" s="249"/>
      <c r="J713" s="265"/>
      <c r="K713" s="263">
        <f>'MARKAH UTAMA'!U$12</f>
        <v>10</v>
      </c>
      <c r="L713" s="264"/>
      <c r="M713" s="263">
        <f>'MARKAH UTAMA'!U28</f>
        <v>7</v>
      </c>
      <c r="N713" s="264"/>
      <c r="O713" s="409"/>
      <c r="P713" s="410"/>
      <c r="Q713" s="411"/>
      <c r="R713" s="266"/>
    </row>
    <row r="714" spans="2:18" ht="15" customHeight="1">
      <c r="B714" s="302" t="str">
        <f>'MARKAH UTAMA'!V$13</f>
        <v>Vocabulary</v>
      </c>
      <c r="C714" s="249"/>
      <c r="D714" s="249"/>
      <c r="E714" s="291"/>
      <c r="F714" s="291"/>
      <c r="G714" s="249"/>
      <c r="H714" s="249"/>
      <c r="I714" s="249"/>
      <c r="J714" s="265"/>
      <c r="K714" s="263">
        <f>'MARKAH UTAMA'!V$12</f>
        <v>10</v>
      </c>
      <c r="L714" s="264"/>
      <c r="M714" s="263">
        <f>'MARKAH UTAMA'!V28</f>
        <v>5</v>
      </c>
      <c r="N714" s="264"/>
      <c r="O714" s="409"/>
      <c r="P714" s="410"/>
      <c r="Q714" s="411"/>
      <c r="R714" s="266"/>
    </row>
    <row r="715" spans="2:18" ht="15" customHeight="1">
      <c r="B715" s="302" t="str">
        <f>'MARKAH UTAMA'!W$13</f>
        <v>Spelling</v>
      </c>
      <c r="C715" s="249"/>
      <c r="D715" s="249"/>
      <c r="E715" s="291"/>
      <c r="F715" s="291"/>
      <c r="G715" s="249"/>
      <c r="H715" s="249"/>
      <c r="I715" s="249"/>
      <c r="J715" s="265"/>
      <c r="K715" s="263">
        <f>'MARKAH UTAMA'!W$12</f>
        <v>10</v>
      </c>
      <c r="L715" s="264"/>
      <c r="M715" s="263">
        <f>'MARKAH UTAMA'!W28</f>
        <v>6</v>
      </c>
      <c r="N715" s="264"/>
      <c r="O715" s="409"/>
      <c r="P715" s="410"/>
      <c r="Q715" s="411"/>
      <c r="R715" s="266"/>
    </row>
    <row r="716" spans="2:18" ht="15" customHeight="1" thickBot="1">
      <c r="B716" s="292" t="str">
        <f>'MARKAH UTAMA'!X$13</f>
        <v>Reading &amp; Oral</v>
      </c>
      <c r="C716" s="254"/>
      <c r="D716" s="254"/>
      <c r="E716" s="304"/>
      <c r="F716" s="304"/>
      <c r="G716" s="254"/>
      <c r="H716" s="254"/>
      <c r="I716" s="254"/>
      <c r="J716" s="270"/>
      <c r="K716" s="294">
        <f>'MARKAH UTAMA'!X$12</f>
        <v>30</v>
      </c>
      <c r="L716" s="296"/>
      <c r="M716" s="294">
        <f>'MARKAH UTAMA'!X28</f>
        <v>16</v>
      </c>
      <c r="N716" s="296"/>
      <c r="O716" s="409"/>
      <c r="P716" s="410"/>
      <c r="Q716" s="411"/>
      <c r="R716" s="266"/>
    </row>
    <row r="717" spans="2:18" ht="15" customHeight="1" thickBot="1">
      <c r="B717" s="274"/>
      <c r="C717" s="403" t="s">
        <v>67</v>
      </c>
      <c r="D717" s="404"/>
      <c r="E717" s="404"/>
      <c r="F717" s="404"/>
      <c r="G717" s="404"/>
      <c r="H717" s="404"/>
      <c r="I717" s="404"/>
      <c r="J717" s="405"/>
      <c r="K717" s="275">
        <f>SUM(K711:K716)</f>
        <v>100</v>
      </c>
      <c r="L717" s="275"/>
      <c r="M717" s="297">
        <f>SUM(M711:M716)</f>
        <v>58</v>
      </c>
      <c r="N717" s="305"/>
      <c r="O717" s="412"/>
      <c r="P717" s="413"/>
      <c r="Q717" s="414"/>
      <c r="R717" s="279"/>
    </row>
    <row r="718" spans="2:18" ht="15" customHeight="1" thickTop="1">
      <c r="B718" s="306" t="str">
        <f>'MARKAH UTAMA'!AA$13</f>
        <v>PELAJARAN AM</v>
      </c>
      <c r="C718" s="307"/>
      <c r="D718" s="308"/>
      <c r="E718" s="308"/>
      <c r="F718" s="308"/>
      <c r="G718" s="261"/>
      <c r="H718" s="261"/>
      <c r="I718" s="261"/>
      <c r="J718" s="261"/>
      <c r="K718" s="300">
        <f>'MARKAH UTAMA'!AA$11</f>
        <v>100</v>
      </c>
      <c r="L718" s="261"/>
      <c r="M718" s="300">
        <f>'MARKAH UTAMA'!AA28</f>
        <v>83</v>
      </c>
      <c r="N718" s="301"/>
      <c r="O718" s="400">
        <f>'MARKAH UTAMA'!AB28</f>
        <v>14</v>
      </c>
      <c r="P718" s="401"/>
      <c r="Q718" s="402"/>
      <c r="R718" s="279"/>
    </row>
    <row r="719" spans="2:18" ht="15" customHeight="1">
      <c r="B719" s="309" t="str">
        <f>'MARKAH UTAMA'!AC$13</f>
        <v>S I V I K</v>
      </c>
      <c r="C719" s="310"/>
      <c r="D719" s="311"/>
      <c r="E719" s="311"/>
      <c r="F719" s="311"/>
      <c r="G719" s="249"/>
      <c r="H719" s="249"/>
      <c r="I719" s="249"/>
      <c r="J719" s="249"/>
      <c r="K719" s="263">
        <f>'MARKAH UTAMA'!AC$11</f>
        <v>50</v>
      </c>
      <c r="L719" s="249"/>
      <c r="M719" s="263">
        <f>'MARKAH UTAMA'!AC28</f>
        <v>47</v>
      </c>
      <c r="N719" s="264"/>
      <c r="O719" s="382">
        <f>'MARKAH UTAMA'!AD28</f>
        <v>14</v>
      </c>
      <c r="P719" s="383"/>
      <c r="Q719" s="384"/>
      <c r="R719" s="279"/>
    </row>
    <row r="720" spans="2:18" ht="15" customHeight="1">
      <c r="B720" s="309" t="str">
        <f>'MARKAH UTAMA'!AE$13</f>
        <v>L U K I S A N</v>
      </c>
      <c r="C720" s="310"/>
      <c r="D720" s="310"/>
      <c r="E720" s="310"/>
      <c r="F720" s="310"/>
      <c r="G720" s="249"/>
      <c r="H720" s="249"/>
      <c r="I720" s="249"/>
      <c r="J720" s="249"/>
      <c r="K720" s="263">
        <f>'MARKAH UTAMA'!AE$11</f>
        <v>50</v>
      </c>
      <c r="L720" s="249"/>
      <c r="M720" s="263">
        <f>'MARKAH UTAMA'!AE28</f>
        <v>40</v>
      </c>
      <c r="N720" s="264"/>
      <c r="O720" s="382">
        <f>'MARKAH UTAMA'!AF28</f>
        <v>13</v>
      </c>
      <c r="P720" s="383"/>
      <c r="Q720" s="384"/>
      <c r="R720" s="279"/>
    </row>
    <row r="721" spans="2:18" ht="15" customHeight="1">
      <c r="B721" s="309" t="str">
        <f>'MARKAH UTAMA'!AG$13</f>
        <v>PELAJARAN  UGAMA ISLAM</v>
      </c>
      <c r="C721" s="310"/>
      <c r="D721" s="310"/>
      <c r="E721" s="310"/>
      <c r="F721" s="310"/>
      <c r="G721" s="249"/>
      <c r="H721" s="249"/>
      <c r="I721" s="249"/>
      <c r="J721" s="249"/>
      <c r="K721" s="263">
        <f>'MARKAH UTAMA'!AG$11</f>
        <v>100</v>
      </c>
      <c r="L721" s="249"/>
      <c r="M721" s="263">
        <f>'MARKAH UTAMA'!AG28</f>
        <v>74</v>
      </c>
      <c r="N721" s="264"/>
      <c r="O721" s="382">
        <f>'MARKAH UTAMA'!AH28</f>
        <v>14</v>
      </c>
      <c r="P721" s="383"/>
      <c r="Q721" s="384"/>
      <c r="R721" s="279"/>
    </row>
    <row r="722" spans="2:18" ht="15" customHeight="1" thickBot="1">
      <c r="B722" s="312" t="str">
        <f>'MARKAH UTAMA'!AI$13</f>
        <v>PENDIDIKAN JASMANI</v>
      </c>
      <c r="C722" s="313"/>
      <c r="D722" s="314"/>
      <c r="E722" s="314"/>
      <c r="F722" s="314"/>
      <c r="G722" s="254"/>
      <c r="H722" s="254"/>
      <c r="I722" s="254"/>
      <c r="J722" s="254"/>
      <c r="K722" s="294">
        <f>'MARKAH UTAMA'!AI$11</f>
        <v>50</v>
      </c>
      <c r="L722" s="254"/>
      <c r="M722" s="294">
        <f>'MARKAH UTAMA'!AI28</f>
        <v>39</v>
      </c>
      <c r="N722" s="296"/>
      <c r="O722" s="394">
        <f>'MARKAH UTAMA'!AJ28</f>
        <v>3</v>
      </c>
      <c r="P722" s="395"/>
      <c r="Q722" s="396"/>
      <c r="R722" s="279"/>
    </row>
    <row r="723" spans="2:17" ht="15" customHeight="1" thickBot="1">
      <c r="B723" s="315"/>
      <c r="C723" s="316"/>
      <c r="D723" s="387" t="s">
        <v>65</v>
      </c>
      <c r="E723" s="387"/>
      <c r="F723" s="387"/>
      <c r="G723" s="387"/>
      <c r="H723" s="387"/>
      <c r="I723" s="387"/>
      <c r="J723" s="388"/>
      <c r="K723" s="277">
        <f>K704+K709+K717+K718+K719+K720+K721+K722</f>
        <v>650</v>
      </c>
      <c r="L723" s="275"/>
      <c r="M723" s="277">
        <f>M704+M709+M717+M718+M719+M720+M721+M722</f>
        <v>482</v>
      </c>
      <c r="N723" s="298"/>
      <c r="O723" s="397">
        <f>'MARKAH UTAMA'!AM28</f>
        <v>15</v>
      </c>
      <c r="P723" s="398"/>
      <c r="Q723" s="399"/>
    </row>
    <row r="724" spans="2:17" ht="15" customHeight="1" thickBot="1" thickTop="1">
      <c r="B724" s="391" t="s">
        <v>66</v>
      </c>
      <c r="C724" s="392"/>
      <c r="D724" s="392"/>
      <c r="E724" s="392"/>
      <c r="F724" s="392"/>
      <c r="G724" s="392"/>
      <c r="H724" s="392"/>
      <c r="I724" s="392"/>
      <c r="J724" s="393"/>
      <c r="K724" s="379">
        <f>M723/K723</f>
        <v>0.7415384615384616</v>
      </c>
      <c r="L724" s="380"/>
      <c r="M724" s="380"/>
      <c r="N724" s="380"/>
      <c r="O724" s="380"/>
      <c r="P724" s="380"/>
      <c r="Q724" s="381"/>
    </row>
    <row r="725" spans="2:17" ht="15" customHeight="1">
      <c r="B725" s="317"/>
      <c r="C725" s="318"/>
      <c r="D725" s="319"/>
      <c r="E725" s="319"/>
      <c r="F725" s="318"/>
      <c r="G725" s="318"/>
      <c r="H725" s="318"/>
      <c r="I725" s="318"/>
      <c r="J725" s="318"/>
      <c r="K725" s="320"/>
      <c r="L725" s="320"/>
      <c r="M725" s="320"/>
      <c r="N725" s="320"/>
      <c r="O725" s="320"/>
      <c r="P725" s="320"/>
      <c r="Q725" s="320"/>
    </row>
    <row r="726" spans="2:19" ht="15" customHeight="1">
      <c r="B726" s="240" t="s">
        <v>60</v>
      </c>
      <c r="C726" s="321"/>
      <c r="D726" s="385">
        <f>'MARKAH UTAMA'!$AL$37</f>
        <v>0.7818315018315019</v>
      </c>
      <c r="E726" s="385"/>
      <c r="F726" s="385"/>
      <c r="G726" s="321" t="s">
        <v>32</v>
      </c>
      <c r="L726" s="322">
        <f>'MARKAH UTAMA'!AM28</f>
        <v>15</v>
      </c>
      <c r="M726" s="321" t="s">
        <v>31</v>
      </c>
      <c r="N726" s="321"/>
      <c r="O726" s="321"/>
      <c r="P726" s="335">
        <f>'MARKAH UTAMA'!$AW$9</f>
        <v>21</v>
      </c>
      <c r="Q726" s="245" t="s">
        <v>64</v>
      </c>
      <c r="S726" s="324"/>
    </row>
    <row r="727" spans="2:19" ht="15" customHeight="1">
      <c r="B727" s="325" t="s">
        <v>61</v>
      </c>
      <c r="C727" s="321"/>
      <c r="D727" s="325"/>
      <c r="E727" s="386">
        <v>103</v>
      </c>
      <c r="F727" s="386"/>
      <c r="G727" s="321" t="s">
        <v>45</v>
      </c>
      <c r="I727" s="240" t="s">
        <v>62</v>
      </c>
      <c r="J727" s="220">
        <f>'MARKAH UTAMA'!AW28</f>
        <v>96</v>
      </c>
      <c r="K727" s="325" t="s">
        <v>45</v>
      </c>
      <c r="M727" s="325" t="s">
        <v>33</v>
      </c>
      <c r="N727" s="241"/>
      <c r="O727" s="220">
        <f>'MARKAH UTAMA'!AX28</f>
        <v>7</v>
      </c>
      <c r="P727" s="325" t="s">
        <v>45</v>
      </c>
      <c r="Q727" s="242"/>
      <c r="S727" s="324"/>
    </row>
    <row r="728" spans="2:19" ht="15" customHeight="1">
      <c r="B728" s="321"/>
      <c r="C728" s="321"/>
      <c r="D728" s="324"/>
      <c r="E728" s="324"/>
      <c r="F728" s="324"/>
      <c r="G728" s="324"/>
      <c r="H728" s="324"/>
      <c r="I728" s="324"/>
      <c r="J728" s="324"/>
      <c r="K728" s="324"/>
      <c r="L728" s="324"/>
      <c r="M728" s="324"/>
      <c r="N728" s="324"/>
      <c r="O728" s="324"/>
      <c r="P728" s="324"/>
      <c r="Q728" s="242"/>
      <c r="S728" s="324"/>
    </row>
    <row r="729" spans="2:19" ht="15" customHeight="1">
      <c r="B729" s="326" t="s">
        <v>68</v>
      </c>
      <c r="C729" s="324"/>
      <c r="D729" s="324"/>
      <c r="E729" s="324"/>
      <c r="F729" s="324"/>
      <c r="G729" s="324"/>
      <c r="H729" s="324"/>
      <c r="I729" s="324"/>
      <c r="J729" s="324"/>
      <c r="K729" s="324"/>
      <c r="L729" s="324"/>
      <c r="M729" s="324"/>
      <c r="N729" s="324"/>
      <c r="O729" s="324"/>
      <c r="P729" s="324"/>
      <c r="Q729" s="242"/>
      <c r="S729" s="324"/>
    </row>
    <row r="730" spans="2:17" ht="15" customHeight="1">
      <c r="B730" s="327" t="s">
        <v>216</v>
      </c>
      <c r="C730" s="327"/>
      <c r="D730" s="327"/>
      <c r="E730" s="327"/>
      <c r="F730" s="327"/>
      <c r="G730" s="327"/>
      <c r="H730" s="327"/>
      <c r="I730" s="327"/>
      <c r="J730" s="327"/>
      <c r="K730" s="327"/>
      <c r="L730" s="327"/>
      <c r="M730" s="327"/>
      <c r="N730" s="327"/>
      <c r="O730" s="327"/>
      <c r="P730" s="327"/>
      <c r="Q730" s="328"/>
    </row>
    <row r="731" spans="2:17" ht="15" customHeight="1">
      <c r="B731" s="329" t="s">
        <v>217</v>
      </c>
      <c r="C731" s="329"/>
      <c r="D731" s="329"/>
      <c r="E731" s="329"/>
      <c r="F731" s="329"/>
      <c r="G731" s="329"/>
      <c r="H731" s="329"/>
      <c r="I731" s="329"/>
      <c r="J731" s="329"/>
      <c r="K731" s="329"/>
      <c r="L731" s="329"/>
      <c r="M731" s="329"/>
      <c r="N731" s="329"/>
      <c r="O731" s="329"/>
      <c r="P731" s="329"/>
      <c r="Q731" s="330"/>
    </row>
    <row r="732" spans="2:17" ht="15" customHeight="1">
      <c r="B732" s="329" t="s">
        <v>218</v>
      </c>
      <c r="C732" s="329"/>
      <c r="D732" s="329"/>
      <c r="E732" s="329"/>
      <c r="F732" s="329"/>
      <c r="G732" s="329"/>
      <c r="H732" s="329"/>
      <c r="I732" s="329"/>
      <c r="J732" s="329"/>
      <c r="K732" s="329"/>
      <c r="L732" s="329"/>
      <c r="M732" s="329"/>
      <c r="N732" s="329"/>
      <c r="O732" s="329"/>
      <c r="P732" s="329"/>
      <c r="Q732" s="330"/>
    </row>
    <row r="733" spans="2:17" ht="15" customHeight="1">
      <c r="B733" s="329"/>
      <c r="C733" s="329"/>
      <c r="D733" s="329"/>
      <c r="E733" s="329"/>
      <c r="F733" s="329"/>
      <c r="G733" s="329"/>
      <c r="H733" s="329"/>
      <c r="I733" s="329"/>
      <c r="J733" s="329"/>
      <c r="K733" s="329"/>
      <c r="L733" s="329"/>
      <c r="M733" s="329"/>
      <c r="N733" s="329"/>
      <c r="O733" s="329"/>
      <c r="P733" s="329"/>
      <c r="Q733" s="330"/>
    </row>
    <row r="734" spans="2:17" ht="15" customHeight="1">
      <c r="B734" s="329"/>
      <c r="C734" s="329"/>
      <c r="D734" s="329"/>
      <c r="E734" s="329"/>
      <c r="F734" s="329"/>
      <c r="G734" s="329"/>
      <c r="H734" s="329"/>
      <c r="I734" s="329"/>
      <c r="J734" s="329"/>
      <c r="K734" s="329"/>
      <c r="L734" s="329"/>
      <c r="M734" s="329"/>
      <c r="N734" s="329"/>
      <c r="O734" s="329"/>
      <c r="P734" s="329"/>
      <c r="Q734" s="330"/>
    </row>
    <row r="736" spans="2:4" ht="15" customHeight="1">
      <c r="B736" s="240" t="s">
        <v>24</v>
      </c>
      <c r="D736" s="240" t="str">
        <f>'MARKAH UTAMA'!C29</f>
        <v>NURUL HANNANI BINTI HJ. AWG. JADID</v>
      </c>
    </row>
    <row r="738" spans="2:16" ht="15" customHeight="1">
      <c r="B738" s="240" t="str">
        <f>$B$4</f>
        <v>Sekolah Rendah Haji Tarif, Brunei I</v>
      </c>
      <c r="K738" s="240" t="s">
        <v>55</v>
      </c>
      <c r="M738" s="243"/>
      <c r="N738" s="243"/>
      <c r="O738" s="244">
        <f>'MARKAH UTAMA'!AR29</f>
        <v>1771</v>
      </c>
      <c r="P738" s="244"/>
    </row>
    <row r="739" spans="2:14" ht="15" customHeight="1">
      <c r="B739" s="245" t="str">
        <f>$B$5</f>
        <v>DARJAH : 3</v>
      </c>
      <c r="C739" s="245"/>
      <c r="K739" s="340" t="s">
        <v>171</v>
      </c>
      <c r="L739" s="340"/>
      <c r="M739" s="340"/>
      <c r="N739" s="340"/>
    </row>
    <row r="740" spans="2:16" ht="15" customHeight="1">
      <c r="B740" s="240" t="s">
        <v>23</v>
      </c>
      <c r="C740" s="332">
        <f>'MARKAH UTAMA'!AS29</f>
        <v>9</v>
      </c>
      <c r="D740" s="245" t="s">
        <v>41</v>
      </c>
      <c r="E740" s="245"/>
      <c r="F740" s="245"/>
      <c r="G740" s="333">
        <f>'MARKAH UTAMA'!AT29</f>
        <v>6</v>
      </c>
      <c r="H740" s="245" t="s">
        <v>40</v>
      </c>
      <c r="J740" s="334">
        <f>'MARKAH UTAMA'!AU29</f>
        <v>29</v>
      </c>
      <c r="K740" s="245" t="s">
        <v>63</v>
      </c>
      <c r="M740" s="247"/>
      <c r="P740" s="245"/>
    </row>
    <row r="741" spans="7:9" ht="15" customHeight="1" thickBot="1">
      <c r="G741" s="246"/>
      <c r="H741" s="246"/>
      <c r="I741" s="246"/>
    </row>
    <row r="742" spans="2:17" ht="15" customHeight="1">
      <c r="B742" s="389" t="s">
        <v>29</v>
      </c>
      <c r="C742" s="342"/>
      <c r="D742" s="342"/>
      <c r="E742" s="342"/>
      <c r="F742" s="342"/>
      <c r="G742" s="342"/>
      <c r="H742" s="342"/>
      <c r="I742" s="342"/>
      <c r="J742" s="390"/>
      <c r="K742" s="341" t="s">
        <v>172</v>
      </c>
      <c r="L742" s="342"/>
      <c r="M742" s="342"/>
      <c r="N742" s="342"/>
      <c r="O742" s="342"/>
      <c r="P742" s="342"/>
      <c r="Q742" s="374"/>
    </row>
    <row r="743" spans="2:18" ht="15" customHeight="1">
      <c r="B743" s="248"/>
      <c r="C743" s="249"/>
      <c r="D743" s="250"/>
      <c r="E743" s="250"/>
      <c r="F743" s="250"/>
      <c r="G743" s="250"/>
      <c r="H743" s="250"/>
      <c r="I743" s="250"/>
      <c r="J743" s="251"/>
      <c r="K743" s="375" t="s">
        <v>58</v>
      </c>
      <c r="L743" s="376"/>
      <c r="M743" s="375" t="s">
        <v>59</v>
      </c>
      <c r="N743" s="376"/>
      <c r="O743" s="375" t="s">
        <v>54</v>
      </c>
      <c r="P743" s="377"/>
      <c r="Q743" s="378"/>
      <c r="R743" s="252"/>
    </row>
    <row r="744" spans="2:18" ht="15" customHeight="1">
      <c r="B744" s="253" t="s">
        <v>10</v>
      </c>
      <c r="C744" s="254"/>
      <c r="D744" s="255"/>
      <c r="E744" s="255"/>
      <c r="F744" s="255"/>
      <c r="G744" s="255"/>
      <c r="H744" s="255"/>
      <c r="I744" s="255"/>
      <c r="J744" s="256"/>
      <c r="K744" s="257"/>
      <c r="L744" s="258"/>
      <c r="M744" s="259"/>
      <c r="N744" s="258"/>
      <c r="O744" s="415">
        <f>'MARKAH UTAMA'!M29</f>
        <v>8</v>
      </c>
      <c r="P744" s="416"/>
      <c r="Q744" s="417"/>
      <c r="R744" s="252"/>
    </row>
    <row r="745" spans="2:18" ht="15" customHeight="1">
      <c r="B745" s="260" t="str">
        <f>'MARKAH UTAMA'!D$13</f>
        <v>Karangan</v>
      </c>
      <c r="C745" s="261"/>
      <c r="D745" s="261"/>
      <c r="E745" s="261"/>
      <c r="F745" s="261"/>
      <c r="G745" s="261"/>
      <c r="H745" s="261"/>
      <c r="I745" s="261"/>
      <c r="J745" s="262"/>
      <c r="K745" s="263">
        <f>'MARKAH UTAMA'!D$12</f>
        <v>20</v>
      </c>
      <c r="L745" s="264"/>
      <c r="M745" s="263">
        <f>'MARKAH UTAMA'!D29</f>
        <v>18</v>
      </c>
      <c r="N745" s="265"/>
      <c r="O745" s="409"/>
      <c r="P745" s="410"/>
      <c r="Q745" s="411"/>
      <c r="R745" s="266"/>
    </row>
    <row r="746" spans="2:18" ht="15" customHeight="1">
      <c r="B746" s="267" t="str">
        <f>'MARKAH UTAMA'!E$13</f>
        <v>Pemahaman</v>
      </c>
      <c r="C746" s="249"/>
      <c r="D746" s="249"/>
      <c r="E746" s="249"/>
      <c r="F746" s="249"/>
      <c r="G746" s="249"/>
      <c r="H746" s="249"/>
      <c r="I746" s="249"/>
      <c r="J746" s="265"/>
      <c r="K746" s="263">
        <f>'MARKAH UTAMA'!E$12</f>
        <v>10</v>
      </c>
      <c r="L746" s="264"/>
      <c r="M746" s="263">
        <f>'MARKAH UTAMA'!E29</f>
        <v>10</v>
      </c>
      <c r="N746" s="265"/>
      <c r="O746" s="409"/>
      <c r="P746" s="410"/>
      <c r="Q746" s="411"/>
      <c r="R746" s="266"/>
    </row>
    <row r="747" spans="2:18" ht="15" customHeight="1">
      <c r="B747" s="267" t="str">
        <f>'MARKAH UTAMA'!F$13</f>
        <v>Tatabahasa</v>
      </c>
      <c r="C747" s="249"/>
      <c r="D747" s="249"/>
      <c r="E747" s="249"/>
      <c r="F747" s="249"/>
      <c r="G747" s="249"/>
      <c r="H747" s="249"/>
      <c r="I747" s="249"/>
      <c r="J747" s="265"/>
      <c r="K747" s="263">
        <f>'MARKAH UTAMA'!F$12</f>
        <v>20</v>
      </c>
      <c r="L747" s="264"/>
      <c r="M747" s="263">
        <f>'MARKAH UTAMA'!F29</f>
        <v>20</v>
      </c>
      <c r="N747" s="265"/>
      <c r="O747" s="409"/>
      <c r="P747" s="410"/>
      <c r="Q747" s="411"/>
      <c r="R747" s="266"/>
    </row>
    <row r="748" spans="2:18" ht="15" customHeight="1">
      <c r="B748" s="267" t="str">
        <f>'MARKAH UTAMA'!G$13</f>
        <v>Tulisan Rumi</v>
      </c>
      <c r="C748" s="249"/>
      <c r="D748" s="249"/>
      <c r="E748" s="249"/>
      <c r="F748" s="249"/>
      <c r="G748" s="249"/>
      <c r="H748" s="249"/>
      <c r="I748" s="249"/>
      <c r="J748" s="265"/>
      <c r="K748" s="263">
        <f>'MARKAH UTAMA'!G$12</f>
        <v>5</v>
      </c>
      <c r="L748" s="264"/>
      <c r="M748" s="263">
        <f>'MARKAH UTAMA'!G29</f>
        <v>4</v>
      </c>
      <c r="N748" s="265"/>
      <c r="O748" s="409"/>
      <c r="P748" s="410"/>
      <c r="Q748" s="411"/>
      <c r="R748" s="266"/>
    </row>
    <row r="749" spans="2:18" ht="15" customHeight="1">
      <c r="B749" s="267" t="str">
        <f>'MARKAH UTAMA'!H$13</f>
        <v>Tulisan Jawi</v>
      </c>
      <c r="C749" s="249"/>
      <c r="D749" s="249"/>
      <c r="E749" s="249"/>
      <c r="F749" s="249"/>
      <c r="G749" s="249"/>
      <c r="H749" s="249"/>
      <c r="I749" s="249"/>
      <c r="J749" s="265"/>
      <c r="K749" s="263">
        <f>'MARKAH UTAMA'!H$12</f>
        <v>5</v>
      </c>
      <c r="L749" s="264"/>
      <c r="M749" s="263">
        <f>'MARKAH UTAMA'!H29</f>
        <v>3</v>
      </c>
      <c r="N749" s="265"/>
      <c r="O749" s="409"/>
      <c r="P749" s="410"/>
      <c r="Q749" s="411"/>
      <c r="R749" s="266"/>
    </row>
    <row r="750" spans="2:18" ht="15" customHeight="1">
      <c r="B750" s="267" t="str">
        <f>'MARKAH UTAMA'!I$13</f>
        <v>Ejaan  &amp; Rencana Rumi</v>
      </c>
      <c r="C750" s="249"/>
      <c r="D750" s="249"/>
      <c r="E750" s="249"/>
      <c r="F750" s="249"/>
      <c r="G750" s="249"/>
      <c r="H750" s="249"/>
      <c r="I750" s="249"/>
      <c r="J750" s="265"/>
      <c r="K750" s="263">
        <f>'MARKAH UTAMA'!I$12</f>
        <v>5</v>
      </c>
      <c r="L750" s="264"/>
      <c r="M750" s="263">
        <f>'MARKAH UTAMA'!I29</f>
        <v>5</v>
      </c>
      <c r="N750" s="265"/>
      <c r="O750" s="409"/>
      <c r="P750" s="410"/>
      <c r="Q750" s="411"/>
      <c r="R750" s="266"/>
    </row>
    <row r="751" spans="2:18" ht="15" customHeight="1">
      <c r="B751" s="268" t="str">
        <f>'MARKAH UTAMA'!J$13</f>
        <v>Ejaan &amp; Rencana Jawi</v>
      </c>
      <c r="C751" s="249"/>
      <c r="D751" s="249"/>
      <c r="E751" s="249"/>
      <c r="F751" s="249"/>
      <c r="G751" s="249"/>
      <c r="H751" s="249"/>
      <c r="I751" s="249"/>
      <c r="J751" s="265"/>
      <c r="K751" s="263">
        <f>'MARKAH UTAMA'!J$12</f>
        <v>5</v>
      </c>
      <c r="L751" s="264"/>
      <c r="M751" s="263">
        <f>'MARKAH UTAMA'!J29</f>
        <v>4</v>
      </c>
      <c r="N751" s="265"/>
      <c r="O751" s="409"/>
      <c r="P751" s="410"/>
      <c r="Q751" s="411"/>
      <c r="R751" s="266"/>
    </row>
    <row r="752" spans="2:18" ht="15" customHeight="1" thickBot="1">
      <c r="B752" s="269" t="str">
        <f>'MARKAH UTAMA'!K$13</f>
        <v>Bacaan dan Lisan</v>
      </c>
      <c r="C752" s="254"/>
      <c r="D752" s="254"/>
      <c r="E752" s="254"/>
      <c r="F752" s="254"/>
      <c r="G752" s="254"/>
      <c r="H752" s="254"/>
      <c r="I752" s="254"/>
      <c r="J752" s="270"/>
      <c r="K752" s="271">
        <f>'MARKAH UTAMA'!K$12</f>
        <v>30</v>
      </c>
      <c r="L752" s="272"/>
      <c r="M752" s="271">
        <f>'MARKAH UTAMA'!K29</f>
        <v>26</v>
      </c>
      <c r="N752" s="273"/>
      <c r="O752" s="409"/>
      <c r="P752" s="410"/>
      <c r="Q752" s="411"/>
      <c r="R752" s="266"/>
    </row>
    <row r="753" spans="2:18" ht="15" customHeight="1" thickBot="1">
      <c r="B753" s="274"/>
      <c r="C753" s="403" t="s">
        <v>67</v>
      </c>
      <c r="D753" s="404"/>
      <c r="E753" s="404"/>
      <c r="F753" s="404"/>
      <c r="G753" s="404"/>
      <c r="H753" s="404"/>
      <c r="I753" s="404"/>
      <c r="J753" s="405"/>
      <c r="K753" s="277">
        <f>SUM(K745:K752)</f>
        <v>100</v>
      </c>
      <c r="L753" s="275"/>
      <c r="M753" s="277">
        <f>SUM(M745:M752)</f>
        <v>90</v>
      </c>
      <c r="N753" s="278"/>
      <c r="O753" s="412"/>
      <c r="P753" s="413"/>
      <c r="Q753" s="414"/>
      <c r="R753" s="279"/>
    </row>
    <row r="754" spans="2:18" ht="15" customHeight="1" thickTop="1">
      <c r="B754" s="280" t="s">
        <v>22</v>
      </c>
      <c r="C754" s="281"/>
      <c r="D754" s="281"/>
      <c r="E754" s="282"/>
      <c r="F754" s="282"/>
      <c r="G754" s="281"/>
      <c r="H754" s="281"/>
      <c r="I754" s="281"/>
      <c r="J754" s="283"/>
      <c r="K754" s="284"/>
      <c r="L754" s="285"/>
      <c r="M754" s="285"/>
      <c r="N754" s="286"/>
      <c r="O754" s="406">
        <f>'MARKAH UTAMA'!R29</f>
        <v>9</v>
      </c>
      <c r="P754" s="407"/>
      <c r="Q754" s="408"/>
      <c r="R754" s="279"/>
    </row>
    <row r="755" spans="2:18" ht="15" customHeight="1">
      <c r="B755" s="287" t="str">
        <f>'MARKAH UTAMA'!N$13</f>
        <v>Aktiviti</v>
      </c>
      <c r="C755" s="288"/>
      <c r="D755" s="261"/>
      <c r="E755" s="289"/>
      <c r="F755" s="289"/>
      <c r="G755" s="261"/>
      <c r="H755" s="261"/>
      <c r="I755" s="261"/>
      <c r="J755" s="261"/>
      <c r="K755" s="263">
        <f>'MARKAH UTAMA'!N$12</f>
        <v>20</v>
      </c>
      <c r="L755" s="264"/>
      <c r="M755" s="263">
        <f>'MARKAH UTAMA'!N29</f>
        <v>16</v>
      </c>
      <c r="N755" s="264"/>
      <c r="O755" s="409"/>
      <c r="P755" s="410"/>
      <c r="Q755" s="411"/>
      <c r="R755" s="279"/>
    </row>
    <row r="756" spans="2:18" ht="15" customHeight="1">
      <c r="B756" s="290" t="str">
        <f>'MARKAH UTAMA'!O$13</f>
        <v>Congak &amp; Sifir</v>
      </c>
      <c r="C756" s="249"/>
      <c r="D756" s="249"/>
      <c r="E756" s="291"/>
      <c r="F756" s="291"/>
      <c r="G756" s="249"/>
      <c r="H756" s="249"/>
      <c r="I756" s="249"/>
      <c r="J756" s="249"/>
      <c r="K756" s="263">
        <f>'MARKAH UTAMA'!O$12</f>
        <v>30</v>
      </c>
      <c r="L756" s="264"/>
      <c r="M756" s="263">
        <f>'MARKAH UTAMA'!O29</f>
        <v>19</v>
      </c>
      <c r="N756" s="264"/>
      <c r="O756" s="409"/>
      <c r="P756" s="410"/>
      <c r="Q756" s="411"/>
      <c r="R756" s="279"/>
    </row>
    <row r="757" spans="2:18" ht="15" customHeight="1" thickBot="1">
      <c r="B757" s="292" t="str">
        <f>'MARKAH UTAMA'!P$13</f>
        <v>Matematik</v>
      </c>
      <c r="C757" s="254"/>
      <c r="D757" s="254"/>
      <c r="E757" s="293"/>
      <c r="F757" s="293"/>
      <c r="G757" s="293"/>
      <c r="H757" s="293"/>
      <c r="I757" s="293"/>
      <c r="J757" s="293"/>
      <c r="K757" s="294">
        <f>'MARKAH UTAMA'!P$12</f>
        <v>50</v>
      </c>
      <c r="L757" s="295"/>
      <c r="M757" s="294">
        <f>'MARKAH UTAMA'!P29</f>
        <v>42</v>
      </c>
      <c r="N757" s="296"/>
      <c r="O757" s="409"/>
      <c r="P757" s="410"/>
      <c r="Q757" s="411"/>
      <c r="R757" s="279"/>
    </row>
    <row r="758" spans="2:18" ht="15" customHeight="1" thickBot="1">
      <c r="B758" s="274"/>
      <c r="C758" s="403" t="s">
        <v>67</v>
      </c>
      <c r="D758" s="404"/>
      <c r="E758" s="404"/>
      <c r="F758" s="404"/>
      <c r="G758" s="404"/>
      <c r="H758" s="404"/>
      <c r="I758" s="404"/>
      <c r="J758" s="405"/>
      <c r="K758" s="297">
        <f>SUM(K755:K757)</f>
        <v>100</v>
      </c>
      <c r="L758" s="275"/>
      <c r="M758" s="277">
        <f>SUM(M755:M757)</f>
        <v>77</v>
      </c>
      <c r="N758" s="298"/>
      <c r="O758" s="412"/>
      <c r="P758" s="413"/>
      <c r="Q758" s="414"/>
      <c r="R758" s="279"/>
    </row>
    <row r="759" spans="2:18" ht="15" customHeight="1" thickTop="1">
      <c r="B759" s="280" t="s">
        <v>21</v>
      </c>
      <c r="C759" s="281"/>
      <c r="D759" s="281"/>
      <c r="E759" s="282"/>
      <c r="F759" s="282"/>
      <c r="G759" s="281"/>
      <c r="H759" s="281"/>
      <c r="I759" s="281"/>
      <c r="J759" s="283"/>
      <c r="K759" s="284"/>
      <c r="L759" s="285"/>
      <c r="M759" s="285"/>
      <c r="N759" s="286"/>
      <c r="O759" s="406">
        <f>'MARKAH UTAMA'!Z29</f>
        <v>6</v>
      </c>
      <c r="P759" s="407"/>
      <c r="Q759" s="408"/>
      <c r="R759" s="266"/>
    </row>
    <row r="760" spans="2:18" ht="15" customHeight="1">
      <c r="B760" s="287" t="str">
        <f>'MARKAH UTAMA'!S$13</f>
        <v>Composition</v>
      </c>
      <c r="C760" s="261"/>
      <c r="D760" s="261"/>
      <c r="E760" s="299"/>
      <c r="F760" s="299"/>
      <c r="G760" s="261"/>
      <c r="H760" s="261"/>
      <c r="I760" s="261"/>
      <c r="J760" s="262"/>
      <c r="K760" s="300">
        <f>'MARKAH UTAMA'!S$12</f>
        <v>20</v>
      </c>
      <c r="L760" s="301"/>
      <c r="M760" s="300">
        <f>'MARKAH UTAMA'!S29</f>
        <v>20</v>
      </c>
      <c r="N760" s="301"/>
      <c r="O760" s="409"/>
      <c r="P760" s="410"/>
      <c r="Q760" s="411"/>
      <c r="R760" s="266"/>
    </row>
    <row r="761" spans="2:18" ht="15" customHeight="1">
      <c r="B761" s="302" t="str">
        <f>'MARKAH UTAMA'!T$13</f>
        <v>Grammar</v>
      </c>
      <c r="C761" s="303"/>
      <c r="D761" s="249"/>
      <c r="E761" s="291"/>
      <c r="F761" s="291"/>
      <c r="G761" s="291"/>
      <c r="H761" s="291"/>
      <c r="I761" s="291"/>
      <c r="J761" s="265"/>
      <c r="K761" s="263">
        <v>20</v>
      </c>
      <c r="L761" s="264"/>
      <c r="M761" s="263">
        <f>'MARKAH UTAMA'!T29</f>
        <v>19</v>
      </c>
      <c r="N761" s="264"/>
      <c r="O761" s="409"/>
      <c r="P761" s="410"/>
      <c r="Q761" s="411"/>
      <c r="R761" s="266"/>
    </row>
    <row r="762" spans="2:18" ht="15" customHeight="1">
      <c r="B762" s="302" t="str">
        <f>'MARKAH UTAMA'!U$13</f>
        <v>Comprehension</v>
      </c>
      <c r="C762" s="303"/>
      <c r="D762" s="249"/>
      <c r="E762" s="291"/>
      <c r="F762" s="291"/>
      <c r="G762" s="249"/>
      <c r="H762" s="249"/>
      <c r="I762" s="249"/>
      <c r="J762" s="265"/>
      <c r="K762" s="263">
        <f>'MARKAH UTAMA'!U$12</f>
        <v>10</v>
      </c>
      <c r="L762" s="264"/>
      <c r="M762" s="263">
        <f>'MARKAH UTAMA'!U29</f>
        <v>5</v>
      </c>
      <c r="N762" s="264"/>
      <c r="O762" s="409"/>
      <c r="P762" s="410"/>
      <c r="Q762" s="411"/>
      <c r="R762" s="266"/>
    </row>
    <row r="763" spans="2:18" ht="15" customHeight="1">
      <c r="B763" s="302" t="str">
        <f>'MARKAH UTAMA'!V$13</f>
        <v>Vocabulary</v>
      </c>
      <c r="C763" s="249"/>
      <c r="D763" s="249"/>
      <c r="E763" s="291"/>
      <c r="F763" s="291"/>
      <c r="G763" s="249"/>
      <c r="H763" s="249"/>
      <c r="I763" s="249"/>
      <c r="J763" s="265"/>
      <c r="K763" s="263">
        <f>'MARKAH UTAMA'!V$12</f>
        <v>10</v>
      </c>
      <c r="L763" s="264"/>
      <c r="M763" s="263">
        <f>'MARKAH UTAMA'!V29</f>
        <v>10</v>
      </c>
      <c r="N763" s="264"/>
      <c r="O763" s="409"/>
      <c r="P763" s="410"/>
      <c r="Q763" s="411"/>
      <c r="R763" s="266"/>
    </row>
    <row r="764" spans="2:18" ht="15" customHeight="1">
      <c r="B764" s="302" t="str">
        <f>'MARKAH UTAMA'!W$13</f>
        <v>Spelling</v>
      </c>
      <c r="C764" s="249"/>
      <c r="D764" s="249"/>
      <c r="E764" s="291"/>
      <c r="F764" s="291"/>
      <c r="G764" s="249"/>
      <c r="H764" s="249"/>
      <c r="I764" s="249"/>
      <c r="J764" s="265"/>
      <c r="K764" s="263">
        <f>'MARKAH UTAMA'!W$12</f>
        <v>10</v>
      </c>
      <c r="L764" s="264"/>
      <c r="M764" s="263">
        <f>'MARKAH UTAMA'!W29</f>
        <v>10</v>
      </c>
      <c r="N764" s="264"/>
      <c r="O764" s="409"/>
      <c r="P764" s="410"/>
      <c r="Q764" s="411"/>
      <c r="R764" s="266"/>
    </row>
    <row r="765" spans="2:18" ht="15" customHeight="1" thickBot="1">
      <c r="B765" s="292" t="str">
        <f>'MARKAH UTAMA'!X$13</f>
        <v>Reading &amp; Oral</v>
      </c>
      <c r="C765" s="254"/>
      <c r="D765" s="254"/>
      <c r="E765" s="304"/>
      <c r="F765" s="304"/>
      <c r="G765" s="254"/>
      <c r="H765" s="254"/>
      <c r="I765" s="254"/>
      <c r="J765" s="270"/>
      <c r="K765" s="294">
        <f>'MARKAH UTAMA'!X$12</f>
        <v>30</v>
      </c>
      <c r="L765" s="296"/>
      <c r="M765" s="294">
        <f>'MARKAH UTAMA'!X29</f>
        <v>26</v>
      </c>
      <c r="N765" s="296"/>
      <c r="O765" s="409"/>
      <c r="P765" s="410"/>
      <c r="Q765" s="411"/>
      <c r="R765" s="266"/>
    </row>
    <row r="766" spans="2:18" ht="15" customHeight="1" thickBot="1">
      <c r="B766" s="274"/>
      <c r="C766" s="403" t="s">
        <v>67</v>
      </c>
      <c r="D766" s="404"/>
      <c r="E766" s="404"/>
      <c r="F766" s="404"/>
      <c r="G766" s="404"/>
      <c r="H766" s="404"/>
      <c r="I766" s="404"/>
      <c r="J766" s="405"/>
      <c r="K766" s="275">
        <f>SUM(K760:K765)</f>
        <v>100</v>
      </c>
      <c r="L766" s="275"/>
      <c r="M766" s="297">
        <f>SUM(M760:M765)</f>
        <v>90</v>
      </c>
      <c r="N766" s="305"/>
      <c r="O766" s="412"/>
      <c r="P766" s="413"/>
      <c r="Q766" s="414"/>
      <c r="R766" s="279"/>
    </row>
    <row r="767" spans="2:18" ht="15" customHeight="1" thickTop="1">
      <c r="B767" s="306" t="str">
        <f>'MARKAH UTAMA'!AA$13</f>
        <v>PELAJARAN AM</v>
      </c>
      <c r="C767" s="307"/>
      <c r="D767" s="308"/>
      <c r="E767" s="308"/>
      <c r="F767" s="308"/>
      <c r="G767" s="261"/>
      <c r="H767" s="261"/>
      <c r="I767" s="261"/>
      <c r="J767" s="261"/>
      <c r="K767" s="300">
        <f>'MARKAH UTAMA'!AA$11</f>
        <v>100</v>
      </c>
      <c r="L767" s="261"/>
      <c r="M767" s="263">
        <f>'MARKAH UTAMA'!AA29</f>
        <v>96</v>
      </c>
      <c r="N767" s="301"/>
      <c r="O767" s="400">
        <f>'MARKAH UTAMA'!AB29</f>
        <v>6</v>
      </c>
      <c r="P767" s="401"/>
      <c r="Q767" s="402"/>
      <c r="R767" s="279"/>
    </row>
    <row r="768" spans="2:18" ht="15" customHeight="1">
      <c r="B768" s="309" t="str">
        <f>'MARKAH UTAMA'!AC$13</f>
        <v>S I V I K</v>
      </c>
      <c r="C768" s="310"/>
      <c r="D768" s="311"/>
      <c r="E768" s="311"/>
      <c r="F768" s="311"/>
      <c r="G768" s="249"/>
      <c r="H768" s="249"/>
      <c r="I768" s="249"/>
      <c r="J768" s="249"/>
      <c r="K768" s="263">
        <f>'MARKAH UTAMA'!AC$11</f>
        <v>50</v>
      </c>
      <c r="L768" s="249"/>
      <c r="M768" s="263">
        <f>'MARKAH UTAMA'!AC29</f>
        <v>50</v>
      </c>
      <c r="N768" s="264"/>
      <c r="O768" s="382">
        <f>'MARKAH UTAMA'!AD29</f>
        <v>1</v>
      </c>
      <c r="P768" s="383"/>
      <c r="Q768" s="384"/>
      <c r="R768" s="279"/>
    </row>
    <row r="769" spans="2:18" ht="15" customHeight="1">
      <c r="B769" s="309" t="str">
        <f>'MARKAH UTAMA'!AE$13</f>
        <v>L U K I S A N</v>
      </c>
      <c r="C769" s="310"/>
      <c r="D769" s="310"/>
      <c r="E769" s="310"/>
      <c r="F769" s="310"/>
      <c r="G769" s="249"/>
      <c r="H769" s="249"/>
      <c r="I769" s="249"/>
      <c r="J769" s="249"/>
      <c r="K769" s="263">
        <f>'MARKAH UTAMA'!AE$11</f>
        <v>50</v>
      </c>
      <c r="L769" s="249"/>
      <c r="M769" s="263">
        <f>'MARKAH UTAMA'!AE29</f>
        <v>44</v>
      </c>
      <c r="N769" s="264"/>
      <c r="O769" s="382">
        <f>'MARKAH UTAMA'!AF29</f>
        <v>7</v>
      </c>
      <c r="P769" s="383"/>
      <c r="Q769" s="384"/>
      <c r="R769" s="279"/>
    </row>
    <row r="770" spans="2:18" ht="15" customHeight="1">
      <c r="B770" s="309" t="str">
        <f>'MARKAH UTAMA'!AG$13</f>
        <v>PELAJARAN  UGAMA ISLAM</v>
      </c>
      <c r="C770" s="310"/>
      <c r="D770" s="310"/>
      <c r="E770" s="310"/>
      <c r="F770" s="310"/>
      <c r="G770" s="249"/>
      <c r="H770" s="249"/>
      <c r="I770" s="249"/>
      <c r="J770" s="249"/>
      <c r="K770" s="263">
        <f>'MARKAH UTAMA'!AG$11</f>
        <v>100</v>
      </c>
      <c r="L770" s="249"/>
      <c r="M770" s="263">
        <f>'MARKAH UTAMA'!AG29</f>
        <v>90</v>
      </c>
      <c r="N770" s="264"/>
      <c r="O770" s="382">
        <f>'MARKAH UTAMA'!AH29</f>
        <v>8</v>
      </c>
      <c r="P770" s="383"/>
      <c r="Q770" s="384"/>
      <c r="R770" s="279"/>
    </row>
    <row r="771" spans="2:18" ht="15" customHeight="1" thickBot="1">
      <c r="B771" s="312" t="str">
        <f>'MARKAH UTAMA'!AI$13</f>
        <v>PENDIDIKAN JASMANI</v>
      </c>
      <c r="C771" s="313"/>
      <c r="D771" s="314"/>
      <c r="E771" s="314"/>
      <c r="F771" s="314"/>
      <c r="G771" s="254"/>
      <c r="H771" s="254"/>
      <c r="I771" s="254"/>
      <c r="J771" s="254"/>
      <c r="K771" s="294">
        <f>'MARKAH UTAMA'!AI$11</f>
        <v>50</v>
      </c>
      <c r="L771" s="254"/>
      <c r="M771" s="294">
        <f>'MARKAH UTAMA'!AI29</f>
        <v>39</v>
      </c>
      <c r="N771" s="296"/>
      <c r="O771" s="394">
        <f>'MARKAH UTAMA'!AJ29</f>
        <v>3</v>
      </c>
      <c r="P771" s="395"/>
      <c r="Q771" s="396"/>
      <c r="R771" s="279"/>
    </row>
    <row r="772" spans="2:17" ht="15" customHeight="1" thickBot="1">
      <c r="B772" s="315"/>
      <c r="C772" s="316"/>
      <c r="D772" s="387" t="s">
        <v>65</v>
      </c>
      <c r="E772" s="387"/>
      <c r="F772" s="387"/>
      <c r="G772" s="387"/>
      <c r="H772" s="387"/>
      <c r="I772" s="387"/>
      <c r="J772" s="388"/>
      <c r="K772" s="277">
        <f>K753+K758+K766+K767+K768+K769+K770+K771</f>
        <v>650</v>
      </c>
      <c r="L772" s="275"/>
      <c r="M772" s="277">
        <f>M753+M758+M766+M767+M768+M769+M770+M771</f>
        <v>576</v>
      </c>
      <c r="N772" s="298"/>
      <c r="O772" s="397">
        <f>'MARKAH UTAMA'!AM29</f>
        <v>6</v>
      </c>
      <c r="P772" s="398"/>
      <c r="Q772" s="399"/>
    </row>
    <row r="773" spans="2:17" ht="15" customHeight="1" thickBot="1" thickTop="1">
      <c r="B773" s="391" t="s">
        <v>66</v>
      </c>
      <c r="C773" s="392"/>
      <c r="D773" s="392"/>
      <c r="E773" s="392"/>
      <c r="F773" s="392"/>
      <c r="G773" s="392"/>
      <c r="H773" s="392"/>
      <c r="I773" s="392"/>
      <c r="J773" s="393"/>
      <c r="K773" s="379">
        <f>M772/K772</f>
        <v>0.8861538461538462</v>
      </c>
      <c r="L773" s="380"/>
      <c r="M773" s="380"/>
      <c r="N773" s="380"/>
      <c r="O773" s="380"/>
      <c r="P773" s="380"/>
      <c r="Q773" s="381"/>
    </row>
    <row r="774" spans="2:17" ht="15" customHeight="1">
      <c r="B774" s="317"/>
      <c r="C774" s="318"/>
      <c r="D774" s="319"/>
      <c r="E774" s="319"/>
      <c r="F774" s="318"/>
      <c r="G774" s="318"/>
      <c r="H774" s="318"/>
      <c r="I774" s="318"/>
      <c r="J774" s="318"/>
      <c r="K774" s="320"/>
      <c r="L774" s="320"/>
      <c r="M774" s="320"/>
      <c r="N774" s="320"/>
      <c r="O774" s="320"/>
      <c r="P774" s="320"/>
      <c r="Q774" s="320"/>
    </row>
    <row r="775" spans="2:19" ht="15" customHeight="1">
      <c r="B775" s="240" t="s">
        <v>60</v>
      </c>
      <c r="C775" s="321"/>
      <c r="D775" s="385">
        <f>'MARKAH UTAMA'!$AL$37</f>
        <v>0.7818315018315019</v>
      </c>
      <c r="E775" s="385"/>
      <c r="F775" s="385"/>
      <c r="G775" s="321" t="s">
        <v>32</v>
      </c>
      <c r="L775" s="322">
        <f>'MARKAH UTAMA'!AM29</f>
        <v>6</v>
      </c>
      <c r="M775" s="321" t="s">
        <v>31</v>
      </c>
      <c r="N775" s="321"/>
      <c r="O775" s="321"/>
      <c r="P775" s="335">
        <f>'MARKAH UTAMA'!$AW$9</f>
        <v>21</v>
      </c>
      <c r="Q775" s="245" t="s">
        <v>64</v>
      </c>
      <c r="S775" s="324"/>
    </row>
    <row r="776" spans="2:19" ht="15" customHeight="1">
      <c r="B776" s="325" t="s">
        <v>61</v>
      </c>
      <c r="C776" s="321"/>
      <c r="D776" s="325"/>
      <c r="E776" s="386">
        <v>103</v>
      </c>
      <c r="F776" s="386"/>
      <c r="G776" s="321" t="s">
        <v>45</v>
      </c>
      <c r="I776" s="240" t="s">
        <v>62</v>
      </c>
      <c r="J776" s="220">
        <f>'MARKAH UTAMA'!AW29</f>
        <v>103</v>
      </c>
      <c r="K776" s="325" t="s">
        <v>45</v>
      </c>
      <c r="M776" s="325" t="s">
        <v>33</v>
      </c>
      <c r="N776" s="241"/>
      <c r="O776" s="220">
        <f>'MARKAH UTAMA'!AX29</f>
        <v>0</v>
      </c>
      <c r="P776" s="325" t="s">
        <v>45</v>
      </c>
      <c r="Q776" s="242"/>
      <c r="S776" s="324"/>
    </row>
    <row r="777" spans="2:19" ht="15" customHeight="1">
      <c r="B777" s="321"/>
      <c r="C777" s="321"/>
      <c r="D777" s="324"/>
      <c r="E777" s="324"/>
      <c r="F777" s="324"/>
      <c r="G777" s="324"/>
      <c r="H777" s="324"/>
      <c r="I777" s="324"/>
      <c r="J777" s="324"/>
      <c r="K777" s="324"/>
      <c r="L777" s="324"/>
      <c r="M777" s="324"/>
      <c r="N777" s="324"/>
      <c r="O777" s="324"/>
      <c r="P777" s="324"/>
      <c r="Q777" s="242"/>
      <c r="S777" s="324"/>
    </row>
    <row r="778" spans="2:19" ht="15" customHeight="1">
      <c r="B778" s="326" t="s">
        <v>68</v>
      </c>
      <c r="C778" s="324"/>
      <c r="D778" s="324"/>
      <c r="E778" s="324"/>
      <c r="F778" s="324"/>
      <c r="G778" s="324"/>
      <c r="H778" s="324"/>
      <c r="I778" s="324"/>
      <c r="J778" s="324"/>
      <c r="K778" s="324"/>
      <c r="L778" s="324"/>
      <c r="M778" s="324"/>
      <c r="N778" s="324"/>
      <c r="O778" s="324"/>
      <c r="P778" s="324"/>
      <c r="Q778" s="242"/>
      <c r="S778" s="324"/>
    </row>
    <row r="779" spans="2:17" ht="15" customHeight="1">
      <c r="B779" s="327" t="s">
        <v>219</v>
      </c>
      <c r="C779" s="327"/>
      <c r="D779" s="327"/>
      <c r="E779" s="327"/>
      <c r="F779" s="327"/>
      <c r="G779" s="327"/>
      <c r="H779" s="327"/>
      <c r="I779" s="327"/>
      <c r="J779" s="327"/>
      <c r="K779" s="327"/>
      <c r="L779" s="327"/>
      <c r="M779" s="327"/>
      <c r="N779" s="327"/>
      <c r="O779" s="327"/>
      <c r="P779" s="327"/>
      <c r="Q779" s="328"/>
    </row>
    <row r="780" spans="2:17" ht="15" customHeight="1">
      <c r="B780" s="329" t="s">
        <v>220</v>
      </c>
      <c r="C780" s="329"/>
      <c r="D780" s="329"/>
      <c r="E780" s="329"/>
      <c r="F780" s="329"/>
      <c r="G780" s="329"/>
      <c r="H780" s="329"/>
      <c r="I780" s="329"/>
      <c r="J780" s="329"/>
      <c r="K780" s="329"/>
      <c r="L780" s="329"/>
      <c r="M780" s="329"/>
      <c r="N780" s="329"/>
      <c r="O780" s="329"/>
      <c r="P780" s="329"/>
      <c r="Q780" s="330"/>
    </row>
    <row r="781" spans="2:17" ht="15" customHeight="1">
      <c r="B781" s="421" t="s">
        <v>221</v>
      </c>
      <c r="C781" s="421"/>
      <c r="D781" s="421"/>
      <c r="E781" s="421"/>
      <c r="F781" s="421"/>
      <c r="G781" s="421"/>
      <c r="H781" s="421"/>
      <c r="I781" s="421"/>
      <c r="J781" s="421"/>
      <c r="K781" s="421"/>
      <c r="L781" s="421"/>
      <c r="M781" s="421"/>
      <c r="N781" s="421"/>
      <c r="O781" s="421"/>
      <c r="P781" s="421"/>
      <c r="Q781" s="421"/>
    </row>
    <row r="782" spans="2:17" ht="15" customHeight="1">
      <c r="B782" s="422"/>
      <c r="C782" s="422"/>
      <c r="D782" s="422"/>
      <c r="E782" s="422"/>
      <c r="F782" s="422"/>
      <c r="G782" s="422"/>
      <c r="H782" s="422"/>
      <c r="I782" s="422"/>
      <c r="J782" s="422"/>
      <c r="K782" s="422"/>
      <c r="L782" s="422"/>
      <c r="M782" s="422"/>
      <c r="N782" s="422"/>
      <c r="O782" s="422"/>
      <c r="P782" s="422"/>
      <c r="Q782" s="422"/>
    </row>
    <row r="783" spans="2:17" ht="15" customHeight="1">
      <c r="B783" s="329" t="s">
        <v>199</v>
      </c>
      <c r="C783" s="329"/>
      <c r="D783" s="329"/>
      <c r="E783" s="329"/>
      <c r="F783" s="329"/>
      <c r="G783" s="329"/>
      <c r="H783" s="329"/>
      <c r="I783" s="329"/>
      <c r="J783" s="329"/>
      <c r="K783" s="329"/>
      <c r="L783" s="329"/>
      <c r="M783" s="329"/>
      <c r="N783" s="329"/>
      <c r="O783" s="329"/>
      <c r="P783" s="329"/>
      <c r="Q783" s="330"/>
    </row>
    <row r="785" spans="2:4" ht="15" customHeight="1">
      <c r="B785" s="240" t="s">
        <v>24</v>
      </c>
      <c r="D785" s="240" t="str">
        <f>'MARKAH UTAMA'!C30</f>
        <v>NURYUSMIAIDA BINTI ROSMI</v>
      </c>
    </row>
    <row r="787" spans="2:16" ht="15" customHeight="1">
      <c r="B787" s="240" t="str">
        <f>$B$4</f>
        <v>Sekolah Rendah Haji Tarif, Brunei I</v>
      </c>
      <c r="K787" s="240" t="s">
        <v>55</v>
      </c>
      <c r="M787" s="243"/>
      <c r="N787" s="243"/>
      <c r="O787" s="244">
        <f>'MARKAH UTAMA'!AR30</f>
        <v>1781</v>
      </c>
      <c r="P787" s="244"/>
    </row>
    <row r="788" spans="2:14" ht="15" customHeight="1">
      <c r="B788" s="245" t="str">
        <f>$B$5</f>
        <v>DARJAH : 3</v>
      </c>
      <c r="C788" s="245"/>
      <c r="K788" s="340" t="s">
        <v>171</v>
      </c>
      <c r="L788" s="340"/>
      <c r="M788" s="340"/>
      <c r="N788" s="340"/>
    </row>
    <row r="789" spans="2:16" ht="15" customHeight="1">
      <c r="B789" s="240" t="s">
        <v>23</v>
      </c>
      <c r="C789" s="332">
        <f>'MARKAH UTAMA'!AS30</f>
        <v>8</v>
      </c>
      <c r="D789" s="245" t="s">
        <v>41</v>
      </c>
      <c r="E789" s="245"/>
      <c r="F789" s="245"/>
      <c r="G789" s="333">
        <f>'MARKAH UTAMA'!AT30</f>
        <v>9</v>
      </c>
      <c r="H789" s="245" t="s">
        <v>40</v>
      </c>
      <c r="J789" s="334">
        <f>'MARKAH UTAMA'!AU30</f>
        <v>11</v>
      </c>
      <c r="K789" s="245" t="s">
        <v>63</v>
      </c>
      <c r="M789" s="247"/>
      <c r="P789" s="245"/>
    </row>
    <row r="790" spans="7:9" ht="15" customHeight="1" thickBot="1">
      <c r="G790" s="246"/>
      <c r="H790" s="246"/>
      <c r="I790" s="246"/>
    </row>
    <row r="791" spans="2:17" ht="15" customHeight="1">
      <c r="B791" s="389" t="s">
        <v>29</v>
      </c>
      <c r="C791" s="342"/>
      <c r="D791" s="342"/>
      <c r="E791" s="342"/>
      <c r="F791" s="342"/>
      <c r="G791" s="342"/>
      <c r="H791" s="342"/>
      <c r="I791" s="342"/>
      <c r="J791" s="390"/>
      <c r="K791" s="341" t="s">
        <v>172</v>
      </c>
      <c r="L791" s="342"/>
      <c r="M791" s="342"/>
      <c r="N791" s="342"/>
      <c r="O791" s="342"/>
      <c r="P791" s="342"/>
      <c r="Q791" s="374"/>
    </row>
    <row r="792" spans="2:18" ht="15" customHeight="1">
      <c r="B792" s="248"/>
      <c r="C792" s="249"/>
      <c r="D792" s="250"/>
      <c r="E792" s="250"/>
      <c r="F792" s="250"/>
      <c r="G792" s="250"/>
      <c r="H792" s="250"/>
      <c r="I792" s="250"/>
      <c r="J792" s="251"/>
      <c r="K792" s="375" t="s">
        <v>58</v>
      </c>
      <c r="L792" s="376"/>
      <c r="M792" s="375" t="s">
        <v>59</v>
      </c>
      <c r="N792" s="376"/>
      <c r="O792" s="375" t="s">
        <v>54</v>
      </c>
      <c r="P792" s="377"/>
      <c r="Q792" s="378"/>
      <c r="R792" s="252"/>
    </row>
    <row r="793" spans="2:18" ht="15" customHeight="1">
      <c r="B793" s="253" t="s">
        <v>10</v>
      </c>
      <c r="C793" s="254"/>
      <c r="D793" s="255"/>
      <c r="E793" s="255"/>
      <c r="F793" s="255"/>
      <c r="G793" s="255"/>
      <c r="H793" s="255"/>
      <c r="I793" s="255"/>
      <c r="J793" s="256"/>
      <c r="K793" s="257"/>
      <c r="L793" s="258"/>
      <c r="M793" s="259"/>
      <c r="N793" s="258"/>
      <c r="O793" s="415">
        <f>'MARKAH UTAMA'!M30</f>
        <v>10</v>
      </c>
      <c r="P793" s="416"/>
      <c r="Q793" s="417"/>
      <c r="R793" s="252"/>
    </row>
    <row r="794" spans="2:18" ht="15" customHeight="1">
      <c r="B794" s="260" t="str">
        <f>'MARKAH UTAMA'!D$13</f>
        <v>Karangan</v>
      </c>
      <c r="C794" s="261"/>
      <c r="D794" s="261"/>
      <c r="E794" s="261"/>
      <c r="F794" s="261"/>
      <c r="G794" s="261"/>
      <c r="H794" s="261"/>
      <c r="I794" s="261"/>
      <c r="J794" s="262"/>
      <c r="K794" s="263">
        <f>'MARKAH UTAMA'!D$12</f>
        <v>20</v>
      </c>
      <c r="L794" s="264"/>
      <c r="M794" s="263">
        <f>'MARKAH UTAMA'!D30</f>
        <v>17</v>
      </c>
      <c r="N794" s="265"/>
      <c r="O794" s="409"/>
      <c r="P794" s="410"/>
      <c r="Q794" s="411"/>
      <c r="R794" s="266"/>
    </row>
    <row r="795" spans="2:18" ht="15" customHeight="1">
      <c r="B795" s="267" t="str">
        <f>'MARKAH UTAMA'!E$13</f>
        <v>Pemahaman</v>
      </c>
      <c r="C795" s="249"/>
      <c r="D795" s="249"/>
      <c r="E795" s="249"/>
      <c r="F795" s="249"/>
      <c r="G795" s="249"/>
      <c r="H795" s="249"/>
      <c r="I795" s="249"/>
      <c r="J795" s="265"/>
      <c r="K795" s="263">
        <f>'MARKAH UTAMA'!E$12</f>
        <v>10</v>
      </c>
      <c r="L795" s="264"/>
      <c r="M795" s="263">
        <f>'MARKAH UTAMA'!E30</f>
        <v>10</v>
      </c>
      <c r="N795" s="265"/>
      <c r="O795" s="409"/>
      <c r="P795" s="410"/>
      <c r="Q795" s="411"/>
      <c r="R795" s="266"/>
    </row>
    <row r="796" spans="2:18" ht="15" customHeight="1">
      <c r="B796" s="267" t="str">
        <f>'MARKAH UTAMA'!F$13</f>
        <v>Tatabahasa</v>
      </c>
      <c r="C796" s="249"/>
      <c r="D796" s="249"/>
      <c r="E796" s="249"/>
      <c r="F796" s="249"/>
      <c r="G796" s="249"/>
      <c r="H796" s="249"/>
      <c r="I796" s="249"/>
      <c r="J796" s="265"/>
      <c r="K796" s="263">
        <f>'MARKAH UTAMA'!F$12</f>
        <v>20</v>
      </c>
      <c r="L796" s="264"/>
      <c r="M796" s="263">
        <f>'MARKAH UTAMA'!F30</f>
        <v>20</v>
      </c>
      <c r="N796" s="265"/>
      <c r="O796" s="409"/>
      <c r="P796" s="410"/>
      <c r="Q796" s="411"/>
      <c r="R796" s="266"/>
    </row>
    <row r="797" spans="2:18" ht="15" customHeight="1">
      <c r="B797" s="267" t="str">
        <f>'MARKAH UTAMA'!G$13</f>
        <v>Tulisan Rumi</v>
      </c>
      <c r="C797" s="249"/>
      <c r="D797" s="249"/>
      <c r="E797" s="249"/>
      <c r="F797" s="249"/>
      <c r="G797" s="249"/>
      <c r="H797" s="249"/>
      <c r="I797" s="249"/>
      <c r="J797" s="265"/>
      <c r="K797" s="263">
        <f>'MARKAH UTAMA'!G$12</f>
        <v>5</v>
      </c>
      <c r="L797" s="264"/>
      <c r="M797" s="263">
        <f>'MARKAH UTAMA'!G30</f>
        <v>4</v>
      </c>
      <c r="N797" s="265"/>
      <c r="O797" s="409"/>
      <c r="P797" s="410"/>
      <c r="Q797" s="411"/>
      <c r="R797" s="266"/>
    </row>
    <row r="798" spans="2:18" ht="15" customHeight="1">
      <c r="B798" s="267" t="str">
        <f>'MARKAH UTAMA'!H$13</f>
        <v>Tulisan Jawi</v>
      </c>
      <c r="C798" s="249"/>
      <c r="D798" s="249"/>
      <c r="E798" s="249"/>
      <c r="F798" s="249"/>
      <c r="G798" s="249"/>
      <c r="H798" s="249"/>
      <c r="I798" s="249"/>
      <c r="J798" s="265"/>
      <c r="K798" s="263">
        <f>'MARKAH UTAMA'!H$12</f>
        <v>5</v>
      </c>
      <c r="L798" s="264"/>
      <c r="M798" s="263">
        <f>'MARKAH UTAMA'!H30</f>
        <v>4</v>
      </c>
      <c r="N798" s="265"/>
      <c r="O798" s="409"/>
      <c r="P798" s="410"/>
      <c r="Q798" s="411"/>
      <c r="R798" s="266"/>
    </row>
    <row r="799" spans="2:18" ht="15" customHeight="1">
      <c r="B799" s="267" t="str">
        <f>'MARKAH UTAMA'!I$13</f>
        <v>Ejaan  &amp; Rencana Rumi</v>
      </c>
      <c r="C799" s="249"/>
      <c r="D799" s="249"/>
      <c r="E799" s="249"/>
      <c r="F799" s="249"/>
      <c r="G799" s="249"/>
      <c r="H799" s="249"/>
      <c r="I799" s="249"/>
      <c r="J799" s="265"/>
      <c r="K799" s="263">
        <f>'MARKAH UTAMA'!I$12</f>
        <v>5</v>
      </c>
      <c r="L799" s="264"/>
      <c r="M799" s="263">
        <f>'MARKAH UTAMA'!I30</f>
        <v>4</v>
      </c>
      <c r="N799" s="265"/>
      <c r="O799" s="409"/>
      <c r="P799" s="410"/>
      <c r="Q799" s="411"/>
      <c r="R799" s="266"/>
    </row>
    <row r="800" spans="2:18" ht="15" customHeight="1">
      <c r="B800" s="268" t="str">
        <f>'MARKAH UTAMA'!J$13</f>
        <v>Ejaan &amp; Rencana Jawi</v>
      </c>
      <c r="C800" s="249"/>
      <c r="D800" s="249"/>
      <c r="E800" s="249"/>
      <c r="F800" s="249"/>
      <c r="G800" s="249"/>
      <c r="H800" s="249"/>
      <c r="I800" s="249"/>
      <c r="J800" s="265"/>
      <c r="K800" s="263">
        <f>'MARKAH UTAMA'!J$12</f>
        <v>5</v>
      </c>
      <c r="L800" s="264"/>
      <c r="M800" s="263">
        <f>'MARKAH UTAMA'!J30</f>
        <v>3</v>
      </c>
      <c r="N800" s="265"/>
      <c r="O800" s="409"/>
      <c r="P800" s="410"/>
      <c r="Q800" s="411"/>
      <c r="R800" s="266"/>
    </row>
    <row r="801" spans="2:18" ht="15" customHeight="1" thickBot="1">
      <c r="B801" s="269" t="str">
        <f>'MARKAH UTAMA'!K$13</f>
        <v>Bacaan dan Lisan</v>
      </c>
      <c r="C801" s="254"/>
      <c r="D801" s="254"/>
      <c r="E801" s="254"/>
      <c r="F801" s="254"/>
      <c r="G801" s="254"/>
      <c r="H801" s="254"/>
      <c r="I801" s="254"/>
      <c r="J801" s="270"/>
      <c r="K801" s="271">
        <f>'MARKAH UTAMA'!K$12</f>
        <v>30</v>
      </c>
      <c r="L801" s="272"/>
      <c r="M801" s="271">
        <f>'MARKAH UTAMA'!K30</f>
        <v>24</v>
      </c>
      <c r="N801" s="273"/>
      <c r="O801" s="409"/>
      <c r="P801" s="410"/>
      <c r="Q801" s="411"/>
      <c r="R801" s="266"/>
    </row>
    <row r="802" spans="2:18" ht="15" customHeight="1" thickBot="1">
      <c r="B802" s="274"/>
      <c r="C802" s="403" t="s">
        <v>67</v>
      </c>
      <c r="D802" s="404"/>
      <c r="E802" s="404"/>
      <c r="F802" s="404"/>
      <c r="G802" s="404"/>
      <c r="H802" s="404"/>
      <c r="I802" s="404"/>
      <c r="J802" s="405"/>
      <c r="K802" s="277">
        <f>SUM(K794:K801)</f>
        <v>100</v>
      </c>
      <c r="L802" s="275"/>
      <c r="M802" s="277">
        <f>SUM(M794:M801)</f>
        <v>86</v>
      </c>
      <c r="N802" s="278"/>
      <c r="O802" s="412"/>
      <c r="P802" s="413"/>
      <c r="Q802" s="414"/>
      <c r="R802" s="279"/>
    </row>
    <row r="803" spans="2:18" ht="15" customHeight="1" thickTop="1">
      <c r="B803" s="280" t="s">
        <v>22</v>
      </c>
      <c r="C803" s="281"/>
      <c r="D803" s="281"/>
      <c r="E803" s="282"/>
      <c r="F803" s="282"/>
      <c r="G803" s="281"/>
      <c r="H803" s="281"/>
      <c r="I803" s="281"/>
      <c r="J803" s="283"/>
      <c r="K803" s="284"/>
      <c r="L803" s="285"/>
      <c r="M803" s="285"/>
      <c r="N803" s="286"/>
      <c r="O803" s="406">
        <f>'MARKAH UTAMA'!R30</f>
        <v>9</v>
      </c>
      <c r="P803" s="407"/>
      <c r="Q803" s="408"/>
      <c r="R803" s="279"/>
    </row>
    <row r="804" spans="2:18" ht="15" customHeight="1">
      <c r="B804" s="287" t="str">
        <f>'MARKAH UTAMA'!N$13</f>
        <v>Aktiviti</v>
      </c>
      <c r="C804" s="288"/>
      <c r="D804" s="261"/>
      <c r="E804" s="289"/>
      <c r="F804" s="289"/>
      <c r="G804" s="261"/>
      <c r="H804" s="261"/>
      <c r="I804" s="261"/>
      <c r="J804" s="261"/>
      <c r="K804" s="263">
        <f>'MARKAH UTAMA'!N$12</f>
        <v>20</v>
      </c>
      <c r="L804" s="264"/>
      <c r="M804" s="263">
        <f>'MARKAH UTAMA'!N30</f>
        <v>17</v>
      </c>
      <c r="N804" s="264"/>
      <c r="O804" s="409"/>
      <c r="P804" s="410"/>
      <c r="Q804" s="411"/>
      <c r="R804" s="279"/>
    </row>
    <row r="805" spans="2:18" ht="15" customHeight="1">
      <c r="B805" s="290" t="str">
        <f>'MARKAH UTAMA'!O$13</f>
        <v>Congak &amp; Sifir</v>
      </c>
      <c r="C805" s="249"/>
      <c r="D805" s="249"/>
      <c r="E805" s="291"/>
      <c r="F805" s="291"/>
      <c r="G805" s="249"/>
      <c r="H805" s="249"/>
      <c r="I805" s="249"/>
      <c r="J805" s="249"/>
      <c r="K805" s="263">
        <f>'MARKAH UTAMA'!O$12</f>
        <v>30</v>
      </c>
      <c r="L805" s="264"/>
      <c r="M805" s="263">
        <f>'MARKAH UTAMA'!O30</f>
        <v>21</v>
      </c>
      <c r="N805" s="264"/>
      <c r="O805" s="409"/>
      <c r="P805" s="410"/>
      <c r="Q805" s="411"/>
      <c r="R805" s="279"/>
    </row>
    <row r="806" spans="2:18" ht="15" customHeight="1" thickBot="1">
      <c r="B806" s="292" t="str">
        <f>'MARKAH UTAMA'!P$13</f>
        <v>Matematik</v>
      </c>
      <c r="C806" s="254"/>
      <c r="D806" s="254"/>
      <c r="E806" s="293"/>
      <c r="F806" s="293"/>
      <c r="G806" s="293"/>
      <c r="H806" s="293"/>
      <c r="I806" s="293"/>
      <c r="J806" s="293"/>
      <c r="K806" s="294">
        <f>'MARKAH UTAMA'!P$12</f>
        <v>50</v>
      </c>
      <c r="L806" s="295"/>
      <c r="M806" s="294">
        <f>'MARKAH UTAMA'!P30</f>
        <v>39</v>
      </c>
      <c r="N806" s="296"/>
      <c r="O806" s="409"/>
      <c r="P806" s="410"/>
      <c r="Q806" s="411"/>
      <c r="R806" s="279"/>
    </row>
    <row r="807" spans="2:18" ht="15" customHeight="1" thickBot="1">
      <c r="B807" s="274"/>
      <c r="C807" s="403" t="s">
        <v>67</v>
      </c>
      <c r="D807" s="404"/>
      <c r="E807" s="404"/>
      <c r="F807" s="404"/>
      <c r="G807" s="404"/>
      <c r="H807" s="404"/>
      <c r="I807" s="404"/>
      <c r="J807" s="405"/>
      <c r="K807" s="297">
        <f>SUM(K804:K806)</f>
        <v>100</v>
      </c>
      <c r="L807" s="275"/>
      <c r="M807" s="277">
        <f>SUM(M804:M806)</f>
        <v>77</v>
      </c>
      <c r="N807" s="298"/>
      <c r="O807" s="412"/>
      <c r="P807" s="413"/>
      <c r="Q807" s="414"/>
      <c r="R807" s="279"/>
    </row>
    <row r="808" spans="2:18" ht="15" customHeight="1" thickTop="1">
      <c r="B808" s="280" t="s">
        <v>21</v>
      </c>
      <c r="C808" s="281"/>
      <c r="D808" s="281"/>
      <c r="E808" s="282"/>
      <c r="F808" s="282"/>
      <c r="G808" s="281"/>
      <c r="H808" s="281"/>
      <c r="I808" s="281"/>
      <c r="J808" s="283"/>
      <c r="K808" s="284"/>
      <c r="L808" s="285"/>
      <c r="M808" s="285"/>
      <c r="N808" s="286"/>
      <c r="O808" s="406">
        <f>'MARKAH UTAMA'!Z30</f>
        <v>7</v>
      </c>
      <c r="P808" s="407"/>
      <c r="Q808" s="408"/>
      <c r="R808" s="266"/>
    </row>
    <row r="809" spans="2:18" ht="15" customHeight="1">
      <c r="B809" s="287" t="str">
        <f>'MARKAH UTAMA'!S$13</f>
        <v>Composition</v>
      </c>
      <c r="C809" s="261"/>
      <c r="D809" s="261"/>
      <c r="E809" s="299"/>
      <c r="F809" s="299"/>
      <c r="G809" s="261"/>
      <c r="H809" s="261"/>
      <c r="I809" s="261"/>
      <c r="J809" s="262"/>
      <c r="K809" s="300">
        <f>'MARKAH UTAMA'!S$12</f>
        <v>20</v>
      </c>
      <c r="L809" s="301"/>
      <c r="M809" s="300">
        <f>'MARKAH UTAMA'!S30</f>
        <v>18</v>
      </c>
      <c r="N809" s="301"/>
      <c r="O809" s="409"/>
      <c r="P809" s="410"/>
      <c r="Q809" s="411"/>
      <c r="R809" s="266"/>
    </row>
    <row r="810" spans="2:18" ht="15" customHeight="1">
      <c r="B810" s="302" t="str">
        <f>'MARKAH UTAMA'!T$13</f>
        <v>Grammar</v>
      </c>
      <c r="C810" s="303"/>
      <c r="D810" s="249"/>
      <c r="E810" s="291"/>
      <c r="F810" s="291"/>
      <c r="G810" s="291"/>
      <c r="H810" s="291"/>
      <c r="I810" s="291"/>
      <c r="J810" s="265"/>
      <c r="K810" s="263">
        <v>20</v>
      </c>
      <c r="L810" s="264"/>
      <c r="M810" s="263">
        <f>'MARKAH UTAMA'!T30</f>
        <v>18</v>
      </c>
      <c r="N810" s="264"/>
      <c r="O810" s="409"/>
      <c r="P810" s="410"/>
      <c r="Q810" s="411"/>
      <c r="R810" s="266"/>
    </row>
    <row r="811" spans="2:18" ht="15" customHeight="1">
      <c r="B811" s="302" t="str">
        <f>'MARKAH UTAMA'!U$13</f>
        <v>Comprehension</v>
      </c>
      <c r="C811" s="303"/>
      <c r="D811" s="249"/>
      <c r="E811" s="291"/>
      <c r="F811" s="291"/>
      <c r="G811" s="249"/>
      <c r="H811" s="249"/>
      <c r="I811" s="249"/>
      <c r="J811" s="265"/>
      <c r="K811" s="263">
        <f>'MARKAH UTAMA'!U$12</f>
        <v>10</v>
      </c>
      <c r="L811" s="264"/>
      <c r="M811" s="263">
        <f>'MARKAH UTAMA'!U30</f>
        <v>10</v>
      </c>
      <c r="N811" s="264"/>
      <c r="O811" s="409"/>
      <c r="P811" s="410"/>
      <c r="Q811" s="411"/>
      <c r="R811" s="266"/>
    </row>
    <row r="812" spans="2:18" ht="15" customHeight="1">
      <c r="B812" s="302" t="str">
        <f>'MARKAH UTAMA'!V$13</f>
        <v>Vocabulary</v>
      </c>
      <c r="C812" s="249"/>
      <c r="D812" s="249"/>
      <c r="E812" s="291"/>
      <c r="F812" s="291"/>
      <c r="G812" s="249"/>
      <c r="H812" s="249"/>
      <c r="I812" s="249"/>
      <c r="J812" s="265"/>
      <c r="K812" s="263">
        <f>'MARKAH UTAMA'!V$12</f>
        <v>10</v>
      </c>
      <c r="L812" s="264"/>
      <c r="M812" s="263">
        <f>'MARKAH UTAMA'!V30</f>
        <v>7</v>
      </c>
      <c r="N812" s="264"/>
      <c r="O812" s="409"/>
      <c r="P812" s="410"/>
      <c r="Q812" s="411"/>
      <c r="R812" s="266"/>
    </row>
    <row r="813" spans="2:18" ht="15" customHeight="1">
      <c r="B813" s="302" t="str">
        <f>'MARKAH UTAMA'!W$13</f>
        <v>Spelling</v>
      </c>
      <c r="C813" s="249"/>
      <c r="D813" s="249"/>
      <c r="E813" s="291"/>
      <c r="F813" s="291"/>
      <c r="G813" s="249"/>
      <c r="H813" s="249"/>
      <c r="I813" s="249"/>
      <c r="J813" s="265"/>
      <c r="K813" s="263">
        <f>'MARKAH UTAMA'!W$12</f>
        <v>10</v>
      </c>
      <c r="L813" s="264"/>
      <c r="M813" s="263">
        <f>'MARKAH UTAMA'!W30</f>
        <v>7</v>
      </c>
      <c r="N813" s="264"/>
      <c r="O813" s="409"/>
      <c r="P813" s="410"/>
      <c r="Q813" s="411"/>
      <c r="R813" s="266"/>
    </row>
    <row r="814" spans="2:18" ht="15" customHeight="1" thickBot="1">
      <c r="B814" s="292" t="str">
        <f>'MARKAH UTAMA'!X$13</f>
        <v>Reading &amp; Oral</v>
      </c>
      <c r="C814" s="254"/>
      <c r="D814" s="254"/>
      <c r="E814" s="304"/>
      <c r="F814" s="304"/>
      <c r="G814" s="254"/>
      <c r="H814" s="254"/>
      <c r="I814" s="254"/>
      <c r="J814" s="270"/>
      <c r="K814" s="294">
        <f>'MARKAH UTAMA'!X$12</f>
        <v>30</v>
      </c>
      <c r="L814" s="296"/>
      <c r="M814" s="294">
        <f>'MARKAH UTAMA'!X30</f>
        <v>27</v>
      </c>
      <c r="N814" s="296"/>
      <c r="O814" s="409"/>
      <c r="P814" s="410"/>
      <c r="Q814" s="411"/>
      <c r="R814" s="266"/>
    </row>
    <row r="815" spans="2:18" ht="15" customHeight="1" thickBot="1">
      <c r="B815" s="274"/>
      <c r="C815" s="403" t="s">
        <v>67</v>
      </c>
      <c r="D815" s="404"/>
      <c r="E815" s="404"/>
      <c r="F815" s="404"/>
      <c r="G815" s="404"/>
      <c r="H815" s="404"/>
      <c r="I815" s="404"/>
      <c r="J815" s="405"/>
      <c r="K815" s="275">
        <f>SUM(K809:K814)</f>
        <v>100</v>
      </c>
      <c r="L815" s="275"/>
      <c r="M815" s="297">
        <f>SUM(M809:M814)</f>
        <v>87</v>
      </c>
      <c r="N815" s="305"/>
      <c r="O815" s="412"/>
      <c r="P815" s="413"/>
      <c r="Q815" s="414"/>
      <c r="R815" s="279"/>
    </row>
    <row r="816" spans="2:18" ht="15" customHeight="1" thickTop="1">
      <c r="B816" s="306" t="str">
        <f>'MARKAH UTAMA'!AA$13</f>
        <v>PELAJARAN AM</v>
      </c>
      <c r="C816" s="307"/>
      <c r="D816" s="308"/>
      <c r="E816" s="308"/>
      <c r="F816" s="308"/>
      <c r="G816" s="261"/>
      <c r="H816" s="261"/>
      <c r="I816" s="261"/>
      <c r="J816" s="261"/>
      <c r="K816" s="300">
        <f>'MARKAH UTAMA'!AA$11</f>
        <v>100</v>
      </c>
      <c r="L816" s="261"/>
      <c r="M816" s="300">
        <f>'MARKAH UTAMA'!AA30</f>
        <v>75</v>
      </c>
      <c r="N816" s="301"/>
      <c r="O816" s="400">
        <f>'MARKAH UTAMA'!AB30</f>
        <v>17</v>
      </c>
      <c r="P816" s="401"/>
      <c r="Q816" s="402"/>
      <c r="R816" s="279"/>
    </row>
    <row r="817" spans="2:18" ht="15" customHeight="1">
      <c r="B817" s="309" t="str">
        <f>'MARKAH UTAMA'!AC$13</f>
        <v>S I V I K</v>
      </c>
      <c r="C817" s="310"/>
      <c r="D817" s="311"/>
      <c r="E817" s="311"/>
      <c r="F817" s="311"/>
      <c r="G817" s="249"/>
      <c r="H817" s="249"/>
      <c r="I817" s="249"/>
      <c r="J817" s="249"/>
      <c r="K817" s="263">
        <f>'MARKAH UTAMA'!AC$11</f>
        <v>50</v>
      </c>
      <c r="L817" s="249"/>
      <c r="M817" s="263">
        <f>'MARKAH UTAMA'!AC30</f>
        <v>47</v>
      </c>
      <c r="N817" s="264"/>
      <c r="O817" s="382">
        <f>'MARKAH UTAMA'!AD30</f>
        <v>14</v>
      </c>
      <c r="P817" s="383"/>
      <c r="Q817" s="384"/>
      <c r="R817" s="279"/>
    </row>
    <row r="818" spans="2:18" ht="15" customHeight="1">
      <c r="B818" s="309" t="str">
        <f>'MARKAH UTAMA'!AE$13</f>
        <v>L U K I S A N</v>
      </c>
      <c r="C818" s="310"/>
      <c r="D818" s="310"/>
      <c r="E818" s="310"/>
      <c r="F818" s="310"/>
      <c r="G818" s="249"/>
      <c r="H818" s="249"/>
      <c r="I818" s="249"/>
      <c r="J818" s="249"/>
      <c r="K818" s="263">
        <f>'MARKAH UTAMA'!AE$11</f>
        <v>50</v>
      </c>
      <c r="L818" s="249"/>
      <c r="M818" s="263">
        <f>'MARKAH UTAMA'!AE30</f>
        <v>38</v>
      </c>
      <c r="N818" s="264"/>
      <c r="O818" s="382">
        <f>'MARKAH UTAMA'!AF30</f>
        <v>15</v>
      </c>
      <c r="P818" s="383"/>
      <c r="Q818" s="384"/>
      <c r="R818" s="279"/>
    </row>
    <row r="819" spans="2:18" ht="15" customHeight="1">
      <c r="B819" s="309" t="str">
        <f>'MARKAH UTAMA'!AG$13</f>
        <v>PELAJARAN  UGAMA ISLAM</v>
      </c>
      <c r="C819" s="310"/>
      <c r="D819" s="310"/>
      <c r="E819" s="310"/>
      <c r="F819" s="310"/>
      <c r="G819" s="249"/>
      <c r="H819" s="249"/>
      <c r="I819" s="249"/>
      <c r="J819" s="249"/>
      <c r="K819" s="263">
        <f>'MARKAH UTAMA'!AG$11</f>
        <v>100</v>
      </c>
      <c r="L819" s="249"/>
      <c r="M819" s="263">
        <f>'MARKAH UTAMA'!AG30</f>
        <v>73</v>
      </c>
      <c r="N819" s="264"/>
      <c r="O819" s="382">
        <f>'MARKAH UTAMA'!AH30</f>
        <v>15</v>
      </c>
      <c r="P819" s="383"/>
      <c r="Q819" s="384"/>
      <c r="R819" s="279"/>
    </row>
    <row r="820" spans="2:18" ht="15" customHeight="1" thickBot="1">
      <c r="B820" s="312" t="str">
        <f>'MARKAH UTAMA'!AI$13</f>
        <v>PENDIDIKAN JASMANI</v>
      </c>
      <c r="C820" s="313"/>
      <c r="D820" s="314"/>
      <c r="E820" s="314"/>
      <c r="F820" s="314"/>
      <c r="G820" s="254"/>
      <c r="H820" s="254"/>
      <c r="I820" s="254"/>
      <c r="J820" s="254"/>
      <c r="K820" s="294">
        <f>'MARKAH UTAMA'!AI$11</f>
        <v>50</v>
      </c>
      <c r="L820" s="254"/>
      <c r="M820" s="294">
        <f>'MARKAH UTAMA'!AI30</f>
        <v>32</v>
      </c>
      <c r="N820" s="296"/>
      <c r="O820" s="394">
        <f>'MARKAH UTAMA'!AJ30</f>
        <v>15</v>
      </c>
      <c r="P820" s="395"/>
      <c r="Q820" s="396"/>
      <c r="R820" s="279"/>
    </row>
    <row r="821" spans="2:17" ht="15" customHeight="1" thickBot="1">
      <c r="B821" s="315"/>
      <c r="C821" s="316"/>
      <c r="D821" s="387" t="s">
        <v>65</v>
      </c>
      <c r="E821" s="387"/>
      <c r="F821" s="387"/>
      <c r="G821" s="387"/>
      <c r="H821" s="387"/>
      <c r="I821" s="387"/>
      <c r="J821" s="388"/>
      <c r="K821" s="277">
        <f>K802+K807+K815+K816+K817+K818+K819+K820</f>
        <v>650</v>
      </c>
      <c r="L821" s="275"/>
      <c r="M821" s="277">
        <f>M802+M807+M815+M816+M817+M818+M819+M820</f>
        <v>515</v>
      </c>
      <c r="N821" s="298"/>
      <c r="O821" s="397">
        <f>'MARKAH UTAMA'!AM30</f>
        <v>13</v>
      </c>
      <c r="P821" s="398"/>
      <c r="Q821" s="399"/>
    </row>
    <row r="822" spans="2:17" ht="15" customHeight="1" thickBot="1" thickTop="1">
      <c r="B822" s="391" t="s">
        <v>66</v>
      </c>
      <c r="C822" s="392"/>
      <c r="D822" s="392"/>
      <c r="E822" s="392"/>
      <c r="F822" s="392"/>
      <c r="G822" s="392"/>
      <c r="H822" s="392"/>
      <c r="I822" s="392"/>
      <c r="J822" s="393"/>
      <c r="K822" s="379">
        <f>M821/K821</f>
        <v>0.7923076923076923</v>
      </c>
      <c r="L822" s="380"/>
      <c r="M822" s="380"/>
      <c r="N822" s="380"/>
      <c r="O822" s="380"/>
      <c r="P822" s="380"/>
      <c r="Q822" s="381"/>
    </row>
    <row r="823" spans="2:17" ht="15" customHeight="1">
      <c r="B823" s="317"/>
      <c r="C823" s="318"/>
      <c r="D823" s="319"/>
      <c r="E823" s="319"/>
      <c r="F823" s="318"/>
      <c r="G823" s="318"/>
      <c r="H823" s="318"/>
      <c r="I823" s="318"/>
      <c r="J823" s="318"/>
      <c r="K823" s="320"/>
      <c r="L823" s="320"/>
      <c r="M823" s="320"/>
      <c r="N823" s="320"/>
      <c r="O823" s="320"/>
      <c r="P823" s="320"/>
      <c r="Q823" s="320"/>
    </row>
    <row r="824" spans="2:19" ht="15" customHeight="1">
      <c r="B824" s="240" t="s">
        <v>60</v>
      </c>
      <c r="C824" s="321"/>
      <c r="D824" s="385">
        <f>'MARKAH UTAMA'!$AL$37</f>
        <v>0.7818315018315019</v>
      </c>
      <c r="E824" s="385"/>
      <c r="F824" s="385"/>
      <c r="G824" s="321" t="s">
        <v>32</v>
      </c>
      <c r="L824" s="322">
        <f>'MARKAH UTAMA'!AM30</f>
        <v>13</v>
      </c>
      <c r="M824" s="321" t="s">
        <v>31</v>
      </c>
      <c r="N824" s="321"/>
      <c r="O824" s="321"/>
      <c r="P824" s="335">
        <f>'MARKAH UTAMA'!$AW$9</f>
        <v>21</v>
      </c>
      <c r="Q824" s="245" t="s">
        <v>64</v>
      </c>
      <c r="S824" s="324"/>
    </row>
    <row r="825" spans="2:19" ht="15" customHeight="1">
      <c r="B825" s="325" t="s">
        <v>61</v>
      </c>
      <c r="C825" s="321"/>
      <c r="D825" s="325"/>
      <c r="E825" s="386">
        <v>103</v>
      </c>
      <c r="F825" s="386"/>
      <c r="G825" s="321" t="s">
        <v>45</v>
      </c>
      <c r="I825" s="240" t="s">
        <v>62</v>
      </c>
      <c r="J825" s="220">
        <f>'MARKAH UTAMA'!AW30</f>
        <v>98</v>
      </c>
      <c r="K825" s="325" t="s">
        <v>45</v>
      </c>
      <c r="M825" s="325" t="s">
        <v>33</v>
      </c>
      <c r="N825" s="241"/>
      <c r="O825" s="220">
        <f>'MARKAH UTAMA'!AX30</f>
        <v>5</v>
      </c>
      <c r="P825" s="325" t="s">
        <v>45</v>
      </c>
      <c r="Q825" s="242"/>
      <c r="S825" s="324"/>
    </row>
    <row r="826" spans="2:19" ht="15" customHeight="1">
      <c r="B826" s="321"/>
      <c r="C826" s="321"/>
      <c r="D826" s="324"/>
      <c r="E826" s="324"/>
      <c r="F826" s="324"/>
      <c r="G826" s="324"/>
      <c r="H826" s="324"/>
      <c r="I826" s="324"/>
      <c r="J826" s="324"/>
      <c r="K826" s="324"/>
      <c r="L826" s="324"/>
      <c r="M826" s="324"/>
      <c r="N826" s="324"/>
      <c r="O826" s="324"/>
      <c r="P826" s="324"/>
      <c r="Q826" s="242"/>
      <c r="S826" s="324"/>
    </row>
    <row r="827" spans="2:19" ht="15" customHeight="1">
      <c r="B827" s="326" t="s">
        <v>68</v>
      </c>
      <c r="C827" s="324"/>
      <c r="D827" s="324"/>
      <c r="E827" s="324"/>
      <c r="F827" s="324"/>
      <c r="G827" s="324"/>
      <c r="H827" s="324"/>
      <c r="I827" s="324"/>
      <c r="J827" s="324"/>
      <c r="K827" s="324"/>
      <c r="L827" s="324"/>
      <c r="M827" s="324"/>
      <c r="N827" s="324"/>
      <c r="O827" s="324"/>
      <c r="P827" s="324"/>
      <c r="Q827" s="242"/>
      <c r="S827" s="324"/>
    </row>
    <row r="828" spans="2:17" ht="15" customHeight="1">
      <c r="B828" s="327" t="s">
        <v>223</v>
      </c>
      <c r="C828" s="327"/>
      <c r="D828" s="327"/>
      <c r="E828" s="327"/>
      <c r="F828" s="327"/>
      <c r="G828" s="327"/>
      <c r="H828" s="327"/>
      <c r="I828" s="327"/>
      <c r="J828" s="327"/>
      <c r="K828" s="327"/>
      <c r="L828" s="327"/>
      <c r="M828" s="327"/>
      <c r="N828" s="327"/>
      <c r="O828" s="327"/>
      <c r="P828" s="327"/>
      <c r="Q828" s="328"/>
    </row>
    <row r="829" spans="2:17" ht="15" customHeight="1">
      <c r="B829" s="329" t="s">
        <v>224</v>
      </c>
      <c r="C829" s="329"/>
      <c r="D829" s="329"/>
      <c r="E829" s="329"/>
      <c r="F829" s="329"/>
      <c r="G829" s="329"/>
      <c r="H829" s="329"/>
      <c r="I829" s="329"/>
      <c r="J829" s="329"/>
      <c r="K829" s="329"/>
      <c r="L829" s="329"/>
      <c r="M829" s="329"/>
      <c r="N829" s="329"/>
      <c r="O829" s="329"/>
      <c r="P829" s="329"/>
      <c r="Q829" s="330"/>
    </row>
    <row r="830" spans="2:17" ht="15" customHeight="1">
      <c r="B830" s="329" t="s">
        <v>225</v>
      </c>
      <c r="C830" s="329"/>
      <c r="D830" s="329"/>
      <c r="E830" s="329"/>
      <c r="F830" s="329"/>
      <c r="G830" s="329"/>
      <c r="H830" s="329"/>
      <c r="I830" s="329"/>
      <c r="J830" s="329"/>
      <c r="K830" s="329"/>
      <c r="L830" s="329"/>
      <c r="M830" s="329"/>
      <c r="N830" s="329"/>
      <c r="O830" s="329"/>
      <c r="P830" s="329"/>
      <c r="Q830" s="330"/>
    </row>
    <row r="831" spans="2:17" ht="15" customHeight="1">
      <c r="B831" s="329" t="s">
        <v>226</v>
      </c>
      <c r="C831" s="329"/>
      <c r="D831" s="329"/>
      <c r="E831" s="329"/>
      <c r="F831" s="329"/>
      <c r="G831" s="329"/>
      <c r="H831" s="329"/>
      <c r="I831" s="329"/>
      <c r="J831" s="329"/>
      <c r="K831" s="329"/>
      <c r="L831" s="329"/>
      <c r="M831" s="329"/>
      <c r="N831" s="329"/>
      <c r="O831" s="329"/>
      <c r="P831" s="329"/>
      <c r="Q831" s="330"/>
    </row>
    <row r="832" spans="2:17" ht="15" customHeight="1">
      <c r="B832" s="329"/>
      <c r="C832" s="329"/>
      <c r="D832" s="329"/>
      <c r="E832" s="329"/>
      <c r="F832" s="329"/>
      <c r="G832" s="329"/>
      <c r="H832" s="329"/>
      <c r="I832" s="329"/>
      <c r="J832" s="329"/>
      <c r="K832" s="329"/>
      <c r="L832" s="329"/>
      <c r="M832" s="329"/>
      <c r="N832" s="329"/>
      <c r="O832" s="329"/>
      <c r="P832" s="329"/>
      <c r="Q832" s="330"/>
    </row>
    <row r="834" spans="2:4" ht="15" customHeight="1">
      <c r="B834" s="240" t="s">
        <v>24</v>
      </c>
      <c r="D834" s="240" t="str">
        <f>'MARKAH UTAMA'!C31</f>
        <v>RASHIDAH BINTI MOHAMAD</v>
      </c>
    </row>
    <row r="836" spans="2:16" ht="15" customHeight="1">
      <c r="B836" s="240" t="str">
        <f>$B$4</f>
        <v>Sekolah Rendah Haji Tarif, Brunei I</v>
      </c>
      <c r="K836" s="240" t="s">
        <v>55</v>
      </c>
      <c r="M836" s="243"/>
      <c r="N836" s="243"/>
      <c r="O836" s="244">
        <f>'MARKAH UTAMA'!AR31</f>
        <v>1748</v>
      </c>
      <c r="P836" s="244"/>
    </row>
    <row r="837" spans="2:14" ht="15" customHeight="1">
      <c r="B837" s="245" t="str">
        <f>$B$5</f>
        <v>DARJAH : 3</v>
      </c>
      <c r="C837" s="245"/>
      <c r="K837" s="340" t="s">
        <v>171</v>
      </c>
      <c r="L837" s="340"/>
      <c r="M837" s="340"/>
      <c r="N837" s="340"/>
    </row>
    <row r="838" spans="2:16" ht="15" customHeight="1">
      <c r="B838" s="240" t="s">
        <v>23</v>
      </c>
      <c r="C838" s="246">
        <v>7</v>
      </c>
      <c r="D838" s="245" t="s">
        <v>41</v>
      </c>
      <c r="E838" s="245"/>
      <c r="F838" s="245"/>
      <c r="G838" s="240">
        <v>11</v>
      </c>
      <c r="H838" s="245" t="s">
        <v>40</v>
      </c>
      <c r="J838" s="243">
        <v>21</v>
      </c>
      <c r="K838" s="245" t="s">
        <v>63</v>
      </c>
      <c r="M838" s="247"/>
      <c r="P838" s="245"/>
    </row>
    <row r="839" spans="7:9" ht="15" customHeight="1" thickBot="1">
      <c r="G839" s="246"/>
      <c r="H839" s="246"/>
      <c r="I839" s="246"/>
    </row>
    <row r="840" spans="2:17" ht="15" customHeight="1">
      <c r="B840" s="389" t="s">
        <v>29</v>
      </c>
      <c r="C840" s="342"/>
      <c r="D840" s="342"/>
      <c r="E840" s="342"/>
      <c r="F840" s="342"/>
      <c r="G840" s="342"/>
      <c r="H840" s="342"/>
      <c r="I840" s="342"/>
      <c r="J840" s="390"/>
      <c r="K840" s="341" t="s">
        <v>172</v>
      </c>
      <c r="L840" s="342"/>
      <c r="M840" s="342"/>
      <c r="N840" s="342"/>
      <c r="O840" s="342"/>
      <c r="P840" s="342"/>
      <c r="Q840" s="374"/>
    </row>
    <row r="841" spans="2:18" ht="15" customHeight="1">
      <c r="B841" s="248"/>
      <c r="C841" s="249"/>
      <c r="D841" s="250"/>
      <c r="E841" s="250"/>
      <c r="F841" s="250"/>
      <c r="G841" s="250"/>
      <c r="H841" s="250"/>
      <c r="I841" s="250"/>
      <c r="J841" s="251"/>
      <c r="K841" s="375" t="s">
        <v>58</v>
      </c>
      <c r="L841" s="376"/>
      <c r="M841" s="375" t="s">
        <v>59</v>
      </c>
      <c r="N841" s="376"/>
      <c r="O841" s="375" t="s">
        <v>54</v>
      </c>
      <c r="P841" s="377"/>
      <c r="Q841" s="378"/>
      <c r="R841" s="252"/>
    </row>
    <row r="842" spans="2:18" ht="15" customHeight="1">
      <c r="B842" s="253" t="s">
        <v>10</v>
      </c>
      <c r="C842" s="254"/>
      <c r="D842" s="255"/>
      <c r="E842" s="255"/>
      <c r="F842" s="255"/>
      <c r="G842" s="255"/>
      <c r="H842" s="255"/>
      <c r="I842" s="255"/>
      <c r="J842" s="256"/>
      <c r="K842" s="257"/>
      <c r="L842" s="258"/>
      <c r="M842" s="259"/>
      <c r="N842" s="258"/>
      <c r="O842" s="415">
        <f>'MARKAH UTAMA'!M31</f>
        <v>1</v>
      </c>
      <c r="P842" s="416"/>
      <c r="Q842" s="417"/>
      <c r="R842" s="252"/>
    </row>
    <row r="843" spans="2:18" ht="15" customHeight="1">
      <c r="B843" s="260" t="str">
        <f>'MARKAH UTAMA'!D$13</f>
        <v>Karangan</v>
      </c>
      <c r="C843" s="261"/>
      <c r="D843" s="261"/>
      <c r="E843" s="261"/>
      <c r="F843" s="261"/>
      <c r="G843" s="261"/>
      <c r="H843" s="261"/>
      <c r="I843" s="261"/>
      <c r="J843" s="262"/>
      <c r="K843" s="263">
        <f>'MARKAH UTAMA'!D$12</f>
        <v>20</v>
      </c>
      <c r="L843" s="264"/>
      <c r="M843" s="263">
        <f>'MARKAH UTAMA'!D31</f>
        <v>20</v>
      </c>
      <c r="N843" s="265"/>
      <c r="O843" s="409"/>
      <c r="P843" s="410"/>
      <c r="Q843" s="411"/>
      <c r="R843" s="266"/>
    </row>
    <row r="844" spans="2:18" ht="15" customHeight="1">
      <c r="B844" s="267" t="str">
        <f>'MARKAH UTAMA'!E$13</f>
        <v>Pemahaman</v>
      </c>
      <c r="C844" s="249"/>
      <c r="D844" s="249"/>
      <c r="E844" s="249"/>
      <c r="F844" s="249"/>
      <c r="G844" s="249"/>
      <c r="H844" s="249"/>
      <c r="I844" s="249"/>
      <c r="J844" s="265"/>
      <c r="K844" s="263">
        <f>'MARKAH UTAMA'!E$12</f>
        <v>10</v>
      </c>
      <c r="L844" s="264"/>
      <c r="M844" s="263">
        <f>'MARKAH UTAMA'!E31</f>
        <v>10</v>
      </c>
      <c r="N844" s="265"/>
      <c r="O844" s="409"/>
      <c r="P844" s="410"/>
      <c r="Q844" s="411"/>
      <c r="R844" s="266"/>
    </row>
    <row r="845" spans="2:18" ht="15" customHeight="1">
      <c r="B845" s="267" t="str">
        <f>'MARKAH UTAMA'!F$13</f>
        <v>Tatabahasa</v>
      </c>
      <c r="C845" s="249"/>
      <c r="D845" s="249"/>
      <c r="E845" s="249"/>
      <c r="F845" s="249"/>
      <c r="G845" s="249"/>
      <c r="H845" s="249"/>
      <c r="I845" s="249"/>
      <c r="J845" s="265"/>
      <c r="K845" s="263">
        <f>'MARKAH UTAMA'!F$12</f>
        <v>20</v>
      </c>
      <c r="L845" s="264"/>
      <c r="M845" s="263">
        <f>'MARKAH UTAMA'!F31</f>
        <v>20</v>
      </c>
      <c r="N845" s="265"/>
      <c r="O845" s="409"/>
      <c r="P845" s="410"/>
      <c r="Q845" s="411"/>
      <c r="R845" s="266"/>
    </row>
    <row r="846" spans="2:18" ht="15" customHeight="1">
      <c r="B846" s="267" t="str">
        <f>'MARKAH UTAMA'!G$13</f>
        <v>Tulisan Rumi</v>
      </c>
      <c r="C846" s="249"/>
      <c r="D846" s="249"/>
      <c r="E846" s="249"/>
      <c r="F846" s="249"/>
      <c r="G846" s="249"/>
      <c r="H846" s="249"/>
      <c r="I846" s="249"/>
      <c r="J846" s="265"/>
      <c r="K846" s="263">
        <f>'MARKAH UTAMA'!G$12</f>
        <v>5</v>
      </c>
      <c r="L846" s="264"/>
      <c r="M846" s="263">
        <f>'MARKAH UTAMA'!G31</f>
        <v>4</v>
      </c>
      <c r="N846" s="265"/>
      <c r="O846" s="409"/>
      <c r="P846" s="410"/>
      <c r="Q846" s="411"/>
      <c r="R846" s="266"/>
    </row>
    <row r="847" spans="2:18" ht="15" customHeight="1">
      <c r="B847" s="267" t="str">
        <f>'MARKAH UTAMA'!H$13</f>
        <v>Tulisan Jawi</v>
      </c>
      <c r="C847" s="249"/>
      <c r="D847" s="249"/>
      <c r="E847" s="249"/>
      <c r="F847" s="249"/>
      <c r="G847" s="249"/>
      <c r="H847" s="249"/>
      <c r="I847" s="249"/>
      <c r="J847" s="265"/>
      <c r="K847" s="263">
        <f>'MARKAH UTAMA'!H$12</f>
        <v>5</v>
      </c>
      <c r="L847" s="264"/>
      <c r="M847" s="263">
        <f>'MARKAH UTAMA'!H31</f>
        <v>4</v>
      </c>
      <c r="N847" s="265"/>
      <c r="O847" s="409"/>
      <c r="P847" s="410"/>
      <c r="Q847" s="411"/>
      <c r="R847" s="266"/>
    </row>
    <row r="848" spans="2:18" ht="15" customHeight="1">
      <c r="B848" s="267" t="str">
        <f>'MARKAH UTAMA'!I$13</f>
        <v>Ejaan  &amp; Rencana Rumi</v>
      </c>
      <c r="C848" s="249"/>
      <c r="D848" s="249"/>
      <c r="E848" s="249"/>
      <c r="F848" s="249"/>
      <c r="G848" s="249"/>
      <c r="H848" s="249"/>
      <c r="I848" s="249"/>
      <c r="J848" s="265"/>
      <c r="K848" s="263">
        <f>'MARKAH UTAMA'!I$12</f>
        <v>5</v>
      </c>
      <c r="L848" s="264"/>
      <c r="M848" s="263">
        <f>'MARKAH UTAMA'!I31</f>
        <v>5</v>
      </c>
      <c r="N848" s="265"/>
      <c r="O848" s="409"/>
      <c r="P848" s="410"/>
      <c r="Q848" s="411"/>
      <c r="R848" s="266"/>
    </row>
    <row r="849" spans="2:18" ht="15" customHeight="1">
      <c r="B849" s="268" t="str">
        <f>'MARKAH UTAMA'!J$13</f>
        <v>Ejaan &amp; Rencana Jawi</v>
      </c>
      <c r="C849" s="249"/>
      <c r="D849" s="249"/>
      <c r="E849" s="249"/>
      <c r="F849" s="249"/>
      <c r="G849" s="249"/>
      <c r="H849" s="249"/>
      <c r="I849" s="249"/>
      <c r="J849" s="265"/>
      <c r="K849" s="263">
        <f>'MARKAH UTAMA'!J$12</f>
        <v>5</v>
      </c>
      <c r="L849" s="264"/>
      <c r="M849" s="263">
        <f>'MARKAH UTAMA'!J31</f>
        <v>5</v>
      </c>
      <c r="N849" s="265"/>
      <c r="O849" s="409"/>
      <c r="P849" s="410"/>
      <c r="Q849" s="411"/>
      <c r="R849" s="266"/>
    </row>
    <row r="850" spans="2:18" ht="15" customHeight="1" thickBot="1">
      <c r="B850" s="269" t="str">
        <f>'MARKAH UTAMA'!K$13</f>
        <v>Bacaan dan Lisan</v>
      </c>
      <c r="C850" s="254"/>
      <c r="D850" s="254"/>
      <c r="E850" s="254"/>
      <c r="F850" s="254"/>
      <c r="G850" s="254"/>
      <c r="H850" s="254"/>
      <c r="I850" s="254"/>
      <c r="J850" s="270"/>
      <c r="K850" s="271">
        <f>'MARKAH UTAMA'!K$12</f>
        <v>30</v>
      </c>
      <c r="L850" s="272"/>
      <c r="M850" s="271">
        <f>'MARKAH UTAMA'!K31</f>
        <v>30</v>
      </c>
      <c r="N850" s="273"/>
      <c r="O850" s="409"/>
      <c r="P850" s="410"/>
      <c r="Q850" s="411"/>
      <c r="R850" s="266"/>
    </row>
    <row r="851" spans="2:18" ht="15" customHeight="1" thickBot="1">
      <c r="B851" s="274"/>
      <c r="C851" s="403" t="s">
        <v>67</v>
      </c>
      <c r="D851" s="404"/>
      <c r="E851" s="404"/>
      <c r="F851" s="404"/>
      <c r="G851" s="404"/>
      <c r="H851" s="404"/>
      <c r="I851" s="404"/>
      <c r="J851" s="405"/>
      <c r="K851" s="277">
        <f>SUM(K843:K850)</f>
        <v>100</v>
      </c>
      <c r="L851" s="275"/>
      <c r="M851" s="277">
        <f>SUM(M843:M850)</f>
        <v>98</v>
      </c>
      <c r="N851" s="278"/>
      <c r="O851" s="412"/>
      <c r="P851" s="413"/>
      <c r="Q851" s="414"/>
      <c r="R851" s="279"/>
    </row>
    <row r="852" spans="2:18" ht="15" customHeight="1" thickTop="1">
      <c r="B852" s="280" t="s">
        <v>22</v>
      </c>
      <c r="C852" s="281"/>
      <c r="D852" s="281"/>
      <c r="E852" s="282"/>
      <c r="F852" s="282"/>
      <c r="G852" s="281"/>
      <c r="H852" s="281"/>
      <c r="I852" s="281"/>
      <c r="J852" s="283"/>
      <c r="K852" s="284"/>
      <c r="L852" s="285"/>
      <c r="M852" s="285"/>
      <c r="N852" s="286"/>
      <c r="O852" s="406">
        <f>'MARKAH UTAMA'!R31</f>
        <v>7</v>
      </c>
      <c r="P852" s="407"/>
      <c r="Q852" s="408"/>
      <c r="R852" s="279"/>
    </row>
    <row r="853" spans="2:18" ht="15" customHeight="1">
      <c r="B853" s="287" t="str">
        <f>'MARKAH UTAMA'!N$13</f>
        <v>Aktiviti</v>
      </c>
      <c r="C853" s="288"/>
      <c r="D853" s="261"/>
      <c r="E853" s="289"/>
      <c r="F853" s="289"/>
      <c r="G853" s="261"/>
      <c r="H853" s="261"/>
      <c r="I853" s="261"/>
      <c r="J853" s="261"/>
      <c r="K853" s="263">
        <f>'MARKAH UTAMA'!N$12</f>
        <v>20</v>
      </c>
      <c r="L853" s="264"/>
      <c r="M853" s="263">
        <f>'MARKAH UTAMA'!N31</f>
        <v>17</v>
      </c>
      <c r="N853" s="264"/>
      <c r="O853" s="409"/>
      <c r="P853" s="410"/>
      <c r="Q853" s="411"/>
      <c r="R853" s="279"/>
    </row>
    <row r="854" spans="2:18" ht="15" customHeight="1">
      <c r="B854" s="290" t="str">
        <f>'MARKAH UTAMA'!O$13</f>
        <v>Congak &amp; Sifir</v>
      </c>
      <c r="C854" s="249"/>
      <c r="D854" s="249"/>
      <c r="E854" s="291"/>
      <c r="F854" s="291"/>
      <c r="G854" s="249"/>
      <c r="H854" s="249"/>
      <c r="I854" s="249"/>
      <c r="J854" s="249"/>
      <c r="K854" s="263">
        <f>'MARKAH UTAMA'!O$12</f>
        <v>30</v>
      </c>
      <c r="L854" s="264"/>
      <c r="M854" s="263">
        <f>'MARKAH UTAMA'!O31</f>
        <v>26</v>
      </c>
      <c r="N854" s="264"/>
      <c r="O854" s="409"/>
      <c r="P854" s="410"/>
      <c r="Q854" s="411"/>
      <c r="R854" s="279"/>
    </row>
    <row r="855" spans="2:18" ht="15" customHeight="1" thickBot="1">
      <c r="B855" s="292" t="str">
        <f>'MARKAH UTAMA'!P$13</f>
        <v>Matematik</v>
      </c>
      <c r="C855" s="254"/>
      <c r="D855" s="254"/>
      <c r="E855" s="293"/>
      <c r="F855" s="293"/>
      <c r="G855" s="293"/>
      <c r="H855" s="293"/>
      <c r="I855" s="293"/>
      <c r="J855" s="293"/>
      <c r="K855" s="294">
        <f>'MARKAH UTAMA'!P$12</f>
        <v>50</v>
      </c>
      <c r="L855" s="295"/>
      <c r="M855" s="294">
        <f>'MARKAH UTAMA'!P31</f>
        <v>37</v>
      </c>
      <c r="N855" s="296"/>
      <c r="O855" s="409"/>
      <c r="P855" s="410"/>
      <c r="Q855" s="411"/>
      <c r="R855" s="279"/>
    </row>
    <row r="856" spans="2:18" ht="15" customHeight="1" thickBot="1">
      <c r="B856" s="274"/>
      <c r="C856" s="403" t="s">
        <v>67</v>
      </c>
      <c r="D856" s="404"/>
      <c r="E856" s="404"/>
      <c r="F856" s="404"/>
      <c r="G856" s="404"/>
      <c r="H856" s="404"/>
      <c r="I856" s="404"/>
      <c r="J856" s="405"/>
      <c r="K856" s="297">
        <f>SUM(K853:K855)</f>
        <v>100</v>
      </c>
      <c r="L856" s="275"/>
      <c r="M856" s="277">
        <f>SUM(M853:M855)</f>
        <v>80</v>
      </c>
      <c r="N856" s="298"/>
      <c r="O856" s="412"/>
      <c r="P856" s="413"/>
      <c r="Q856" s="414"/>
      <c r="R856" s="279"/>
    </row>
    <row r="857" spans="2:18" ht="15" customHeight="1" thickTop="1">
      <c r="B857" s="280" t="s">
        <v>21</v>
      </c>
      <c r="C857" s="281"/>
      <c r="D857" s="281"/>
      <c r="E857" s="282"/>
      <c r="F857" s="282"/>
      <c r="G857" s="281"/>
      <c r="H857" s="281"/>
      <c r="I857" s="281"/>
      <c r="J857" s="283"/>
      <c r="K857" s="284"/>
      <c r="L857" s="285"/>
      <c r="M857" s="285"/>
      <c r="N857" s="286"/>
      <c r="O857" s="406">
        <f>'MARKAH UTAMA'!Z31</f>
        <v>12</v>
      </c>
      <c r="P857" s="407"/>
      <c r="Q857" s="408"/>
      <c r="R857" s="266"/>
    </row>
    <row r="858" spans="2:18" ht="15" customHeight="1">
      <c r="B858" s="287" t="str">
        <f>'MARKAH UTAMA'!S$13</f>
        <v>Composition</v>
      </c>
      <c r="C858" s="261"/>
      <c r="D858" s="261"/>
      <c r="E858" s="299"/>
      <c r="F858" s="299"/>
      <c r="G858" s="261"/>
      <c r="H858" s="261"/>
      <c r="I858" s="261"/>
      <c r="J858" s="262"/>
      <c r="K858" s="300">
        <f>'MARKAH UTAMA'!S$12</f>
        <v>20</v>
      </c>
      <c r="L858" s="301"/>
      <c r="M858" s="300">
        <f>'MARKAH UTAMA'!S31</f>
        <v>20</v>
      </c>
      <c r="N858" s="301"/>
      <c r="O858" s="409"/>
      <c r="P858" s="410"/>
      <c r="Q858" s="411"/>
      <c r="R858" s="266"/>
    </row>
    <row r="859" spans="2:18" ht="15" customHeight="1">
      <c r="B859" s="302" t="str">
        <f>'MARKAH UTAMA'!T$13</f>
        <v>Grammar</v>
      </c>
      <c r="C859" s="303"/>
      <c r="D859" s="249"/>
      <c r="E859" s="291"/>
      <c r="F859" s="291"/>
      <c r="G859" s="291"/>
      <c r="H859" s="291"/>
      <c r="I859" s="291"/>
      <c r="J859" s="265"/>
      <c r="K859" s="263">
        <v>20</v>
      </c>
      <c r="L859" s="264"/>
      <c r="M859" s="263">
        <f>'MARKAH UTAMA'!T31</f>
        <v>15</v>
      </c>
      <c r="N859" s="264"/>
      <c r="O859" s="409"/>
      <c r="P859" s="410"/>
      <c r="Q859" s="411"/>
      <c r="R859" s="266"/>
    </row>
    <row r="860" spans="2:18" ht="15" customHeight="1">
      <c r="B860" s="302" t="str">
        <f>'MARKAH UTAMA'!U$13</f>
        <v>Comprehension</v>
      </c>
      <c r="C860" s="303"/>
      <c r="D860" s="249"/>
      <c r="E860" s="291"/>
      <c r="F860" s="291"/>
      <c r="G860" s="249"/>
      <c r="H860" s="249"/>
      <c r="I860" s="249"/>
      <c r="J860" s="265"/>
      <c r="K860" s="263">
        <f>'MARKAH UTAMA'!U$12</f>
        <v>10</v>
      </c>
      <c r="L860" s="264"/>
      <c r="M860" s="263">
        <f>'MARKAH UTAMA'!U31</f>
        <v>2</v>
      </c>
      <c r="N860" s="264"/>
      <c r="O860" s="409"/>
      <c r="P860" s="410"/>
      <c r="Q860" s="411"/>
      <c r="R860" s="266"/>
    </row>
    <row r="861" spans="2:18" ht="15" customHeight="1">
      <c r="B861" s="302" t="str">
        <f>'MARKAH UTAMA'!V$13</f>
        <v>Vocabulary</v>
      </c>
      <c r="C861" s="249"/>
      <c r="D861" s="249"/>
      <c r="E861" s="291"/>
      <c r="F861" s="291"/>
      <c r="G861" s="249"/>
      <c r="H861" s="249"/>
      <c r="I861" s="249"/>
      <c r="J861" s="265"/>
      <c r="K861" s="263">
        <f>'MARKAH UTAMA'!V$12</f>
        <v>10</v>
      </c>
      <c r="L861" s="264"/>
      <c r="M861" s="263">
        <f>'MARKAH UTAMA'!V31</f>
        <v>8</v>
      </c>
      <c r="N861" s="264"/>
      <c r="O861" s="409"/>
      <c r="P861" s="410"/>
      <c r="Q861" s="411"/>
      <c r="R861" s="266"/>
    </row>
    <row r="862" spans="2:18" ht="15" customHeight="1">
      <c r="B862" s="302" t="str">
        <f>'MARKAH UTAMA'!W$13</f>
        <v>Spelling</v>
      </c>
      <c r="C862" s="249"/>
      <c r="D862" s="249"/>
      <c r="E862" s="291"/>
      <c r="F862" s="291"/>
      <c r="G862" s="249"/>
      <c r="H862" s="249"/>
      <c r="I862" s="249"/>
      <c r="J862" s="265"/>
      <c r="K862" s="263">
        <f>'MARKAH UTAMA'!W$12</f>
        <v>10</v>
      </c>
      <c r="L862" s="264"/>
      <c r="M862" s="263">
        <f>'MARKAH UTAMA'!W31</f>
        <v>5</v>
      </c>
      <c r="N862" s="264"/>
      <c r="O862" s="409"/>
      <c r="P862" s="410"/>
      <c r="Q862" s="411"/>
      <c r="R862" s="266"/>
    </row>
    <row r="863" spans="2:18" ht="15" customHeight="1" thickBot="1">
      <c r="B863" s="292" t="str">
        <f>'MARKAH UTAMA'!X$13</f>
        <v>Reading &amp; Oral</v>
      </c>
      <c r="C863" s="254"/>
      <c r="D863" s="254"/>
      <c r="E863" s="304"/>
      <c r="F863" s="304"/>
      <c r="G863" s="254"/>
      <c r="H863" s="254"/>
      <c r="I863" s="254"/>
      <c r="J863" s="270"/>
      <c r="K863" s="294">
        <f>'MARKAH UTAMA'!X$12</f>
        <v>30</v>
      </c>
      <c r="L863" s="296"/>
      <c r="M863" s="294">
        <f>'MARKAH UTAMA'!X31</f>
        <v>27</v>
      </c>
      <c r="N863" s="296"/>
      <c r="O863" s="409"/>
      <c r="P863" s="410"/>
      <c r="Q863" s="411"/>
      <c r="R863" s="266"/>
    </row>
    <row r="864" spans="2:18" ht="15" customHeight="1" thickBot="1">
      <c r="B864" s="274"/>
      <c r="C864" s="403" t="s">
        <v>67</v>
      </c>
      <c r="D864" s="404"/>
      <c r="E864" s="404"/>
      <c r="F864" s="404"/>
      <c r="G864" s="404"/>
      <c r="H864" s="404"/>
      <c r="I864" s="404"/>
      <c r="J864" s="405"/>
      <c r="K864" s="275">
        <f>SUM(K858:K863)</f>
        <v>100</v>
      </c>
      <c r="L864" s="275"/>
      <c r="M864" s="297">
        <f>SUM(M858:M863)</f>
        <v>77</v>
      </c>
      <c r="N864" s="305"/>
      <c r="O864" s="412"/>
      <c r="P864" s="413"/>
      <c r="Q864" s="414"/>
      <c r="R864" s="279"/>
    </row>
    <row r="865" spans="2:18" ht="15" customHeight="1" thickTop="1">
      <c r="B865" s="306" t="str">
        <f>'MARKAH UTAMA'!AA$13</f>
        <v>PELAJARAN AM</v>
      </c>
      <c r="C865" s="307"/>
      <c r="D865" s="308"/>
      <c r="E865" s="308"/>
      <c r="F865" s="308"/>
      <c r="G865" s="261"/>
      <c r="H865" s="261"/>
      <c r="I865" s="261"/>
      <c r="J865" s="261"/>
      <c r="K865" s="300">
        <f>'MARKAH UTAMA'!AA$11</f>
        <v>100</v>
      </c>
      <c r="L865" s="261"/>
      <c r="M865" s="300">
        <f>'MARKAH UTAMA'!AA31</f>
        <v>78</v>
      </c>
      <c r="N865" s="301"/>
      <c r="O865" s="400">
        <f>'MARKAH UTAMA'!AB31</f>
        <v>15</v>
      </c>
      <c r="P865" s="401"/>
      <c r="Q865" s="402"/>
      <c r="R865" s="279"/>
    </row>
    <row r="866" spans="2:18" ht="15" customHeight="1">
      <c r="B866" s="309" t="str">
        <f>'MARKAH UTAMA'!AC$13</f>
        <v>S I V I K</v>
      </c>
      <c r="C866" s="310"/>
      <c r="D866" s="311"/>
      <c r="E866" s="311"/>
      <c r="F866" s="311"/>
      <c r="G866" s="249"/>
      <c r="H866" s="249"/>
      <c r="I866" s="249"/>
      <c r="J866" s="249"/>
      <c r="K866" s="263">
        <f>'MARKAH UTAMA'!AC$11</f>
        <v>50</v>
      </c>
      <c r="L866" s="249"/>
      <c r="M866" s="263">
        <f>'MARKAH UTAMA'!AC31</f>
        <v>49</v>
      </c>
      <c r="N866" s="264"/>
      <c r="O866" s="382">
        <f>'MARKAH UTAMA'!AD31</f>
        <v>7</v>
      </c>
      <c r="P866" s="383"/>
      <c r="Q866" s="384"/>
      <c r="R866" s="279"/>
    </row>
    <row r="867" spans="2:18" ht="15" customHeight="1">
      <c r="B867" s="309" t="str">
        <f>'MARKAH UTAMA'!AE$13</f>
        <v>L U K I S A N</v>
      </c>
      <c r="C867" s="310"/>
      <c r="D867" s="310"/>
      <c r="E867" s="310"/>
      <c r="F867" s="310"/>
      <c r="G867" s="249"/>
      <c r="H867" s="249"/>
      <c r="I867" s="249"/>
      <c r="J867" s="249"/>
      <c r="K867" s="263">
        <f>'MARKAH UTAMA'!AE$11</f>
        <v>50</v>
      </c>
      <c r="L867" s="249"/>
      <c r="M867" s="263">
        <f>'MARKAH UTAMA'!AE31</f>
        <v>44</v>
      </c>
      <c r="N867" s="264"/>
      <c r="O867" s="382">
        <f>'MARKAH UTAMA'!AF31</f>
        <v>7</v>
      </c>
      <c r="P867" s="383"/>
      <c r="Q867" s="384"/>
      <c r="R867" s="279"/>
    </row>
    <row r="868" spans="2:18" ht="15" customHeight="1">
      <c r="B868" s="309" t="str">
        <f>'MARKAH UTAMA'!AG$13</f>
        <v>PELAJARAN  UGAMA ISLAM</v>
      </c>
      <c r="C868" s="310"/>
      <c r="D868" s="310"/>
      <c r="E868" s="310"/>
      <c r="F868" s="310"/>
      <c r="G868" s="249"/>
      <c r="H868" s="249"/>
      <c r="I868" s="249"/>
      <c r="J868" s="249"/>
      <c r="K868" s="263">
        <f>'MARKAH UTAMA'!AG$11</f>
        <v>100</v>
      </c>
      <c r="L868" s="249"/>
      <c r="M868" s="263">
        <f>'MARKAH UTAMA'!AG31</f>
        <v>88</v>
      </c>
      <c r="N868" s="264"/>
      <c r="O868" s="382">
        <f>'MARKAH UTAMA'!AH31</f>
        <v>10</v>
      </c>
      <c r="P868" s="383"/>
      <c r="Q868" s="384"/>
      <c r="R868" s="279"/>
    </row>
    <row r="869" spans="2:18" ht="15" customHeight="1" thickBot="1">
      <c r="B869" s="312" t="str">
        <f>'MARKAH UTAMA'!AI$13</f>
        <v>PENDIDIKAN JASMANI</v>
      </c>
      <c r="C869" s="313"/>
      <c r="D869" s="314"/>
      <c r="E869" s="314"/>
      <c r="F869" s="314"/>
      <c r="G869" s="254"/>
      <c r="H869" s="254"/>
      <c r="I869" s="254"/>
      <c r="J869" s="254"/>
      <c r="K869" s="294">
        <f>'MARKAH UTAMA'!AI$11</f>
        <v>50</v>
      </c>
      <c r="L869" s="254"/>
      <c r="M869" s="294">
        <f>'MARKAH UTAMA'!AI31</f>
        <v>31</v>
      </c>
      <c r="N869" s="296"/>
      <c r="O869" s="394">
        <f>'MARKAH UTAMA'!AJ31</f>
        <v>17</v>
      </c>
      <c r="P869" s="395"/>
      <c r="Q869" s="396"/>
      <c r="R869" s="279"/>
    </row>
    <row r="870" spans="2:17" ht="15" customHeight="1" thickBot="1">
      <c r="B870" s="315"/>
      <c r="C870" s="316"/>
      <c r="D870" s="387" t="s">
        <v>65</v>
      </c>
      <c r="E870" s="387"/>
      <c r="F870" s="387"/>
      <c r="G870" s="387"/>
      <c r="H870" s="387"/>
      <c r="I870" s="387"/>
      <c r="J870" s="388"/>
      <c r="K870" s="277">
        <f>K851+K856+K864+K865+K866+K867+K868+K869</f>
        <v>650</v>
      </c>
      <c r="L870" s="275"/>
      <c r="M870" s="277">
        <f>M851+M856+M864+M865+M866+M867+M868+M869</f>
        <v>545</v>
      </c>
      <c r="N870" s="298"/>
      <c r="O870" s="397">
        <f>'MARKAH UTAMA'!AM31</f>
        <v>11</v>
      </c>
      <c r="P870" s="398"/>
      <c r="Q870" s="399"/>
    </row>
    <row r="871" spans="2:17" ht="15" customHeight="1" thickBot="1" thickTop="1">
      <c r="B871" s="391" t="s">
        <v>66</v>
      </c>
      <c r="C871" s="392"/>
      <c r="D871" s="392"/>
      <c r="E871" s="392"/>
      <c r="F871" s="392"/>
      <c r="G871" s="392"/>
      <c r="H871" s="392"/>
      <c r="I871" s="392"/>
      <c r="J871" s="393"/>
      <c r="K871" s="379">
        <f>M870/K870</f>
        <v>0.8384615384615385</v>
      </c>
      <c r="L871" s="380"/>
      <c r="M871" s="380"/>
      <c r="N871" s="380"/>
      <c r="O871" s="380"/>
      <c r="P871" s="380"/>
      <c r="Q871" s="381"/>
    </row>
    <row r="872" spans="2:17" ht="15" customHeight="1">
      <c r="B872" s="317"/>
      <c r="C872" s="318"/>
      <c r="D872" s="319"/>
      <c r="E872" s="319"/>
      <c r="F872" s="318"/>
      <c r="G872" s="318"/>
      <c r="H872" s="318"/>
      <c r="I872" s="318"/>
      <c r="J872" s="318"/>
      <c r="K872" s="320"/>
      <c r="L872" s="320"/>
      <c r="M872" s="320"/>
      <c r="N872" s="320"/>
      <c r="O872" s="320"/>
      <c r="P872" s="320"/>
      <c r="Q872" s="320"/>
    </row>
    <row r="873" spans="2:19" ht="15" customHeight="1">
      <c r="B873" s="240" t="s">
        <v>60</v>
      </c>
      <c r="C873" s="321"/>
      <c r="D873" s="385">
        <f>'MARKAH UTAMA'!$AL$37</f>
        <v>0.7818315018315019</v>
      </c>
      <c r="E873" s="385"/>
      <c r="F873" s="385"/>
      <c r="G873" s="321" t="s">
        <v>32</v>
      </c>
      <c r="L873" s="322">
        <v>8</v>
      </c>
      <c r="M873" s="321" t="s">
        <v>31</v>
      </c>
      <c r="N873" s="321"/>
      <c r="O873" s="321"/>
      <c r="P873" s="335">
        <f>'MARKAH UTAMA'!$AW$9</f>
        <v>21</v>
      </c>
      <c r="Q873" s="245" t="s">
        <v>64</v>
      </c>
      <c r="S873" s="324"/>
    </row>
    <row r="874" spans="2:19" ht="15" customHeight="1">
      <c r="B874" s="325" t="s">
        <v>61</v>
      </c>
      <c r="C874" s="321"/>
      <c r="D874" s="325"/>
      <c r="E874" s="386">
        <v>103</v>
      </c>
      <c r="F874" s="386"/>
      <c r="G874" s="321" t="s">
        <v>45</v>
      </c>
      <c r="I874" s="240" t="s">
        <v>62</v>
      </c>
      <c r="J874" s="220">
        <v>103</v>
      </c>
      <c r="K874" s="325" t="s">
        <v>45</v>
      </c>
      <c r="M874" s="325" t="s">
        <v>33</v>
      </c>
      <c r="N874" s="241"/>
      <c r="O874" s="220">
        <f>'MARKAH UTAMA'!AX31</f>
        <v>0</v>
      </c>
      <c r="P874" s="325" t="s">
        <v>45</v>
      </c>
      <c r="Q874" s="242"/>
      <c r="S874" s="324"/>
    </row>
    <row r="875" spans="2:19" ht="15" customHeight="1">
      <c r="B875" s="321"/>
      <c r="C875" s="321"/>
      <c r="D875" s="324"/>
      <c r="E875" s="324"/>
      <c r="F875" s="324"/>
      <c r="G875" s="324"/>
      <c r="H875" s="324"/>
      <c r="I875" s="324"/>
      <c r="J875" s="324"/>
      <c r="K875" s="324"/>
      <c r="L875" s="324"/>
      <c r="M875" s="324"/>
      <c r="N875" s="324"/>
      <c r="O875" s="324"/>
      <c r="P875" s="324"/>
      <c r="Q875" s="242"/>
      <c r="S875" s="324"/>
    </row>
    <row r="876" spans="2:19" ht="15" customHeight="1">
      <c r="B876" s="326" t="s">
        <v>68</v>
      </c>
      <c r="C876" s="324"/>
      <c r="D876" s="324"/>
      <c r="E876" s="324"/>
      <c r="F876" s="324"/>
      <c r="G876" s="324"/>
      <c r="H876" s="324"/>
      <c r="I876" s="324"/>
      <c r="J876" s="324"/>
      <c r="K876" s="324"/>
      <c r="L876" s="324"/>
      <c r="M876" s="324"/>
      <c r="N876" s="324"/>
      <c r="O876" s="324"/>
      <c r="P876" s="324"/>
      <c r="Q876" s="242"/>
      <c r="S876" s="324"/>
    </row>
    <row r="877" spans="2:17" ht="15" customHeight="1">
      <c r="B877" s="327" t="s">
        <v>111</v>
      </c>
      <c r="C877" s="327"/>
      <c r="D877" s="327"/>
      <c r="E877" s="327"/>
      <c r="F877" s="327"/>
      <c r="G877" s="327"/>
      <c r="H877" s="327"/>
      <c r="I877" s="327"/>
      <c r="J877" s="327"/>
      <c r="K877" s="327"/>
      <c r="L877" s="327"/>
      <c r="M877" s="327"/>
      <c r="N877" s="327"/>
      <c r="O877" s="327"/>
      <c r="P877" s="327"/>
      <c r="Q877" s="328"/>
    </row>
    <row r="878" spans="2:17" ht="15" customHeight="1">
      <c r="B878" s="329"/>
      <c r="C878" s="329"/>
      <c r="D878" s="329"/>
      <c r="E878" s="329"/>
      <c r="F878" s="329"/>
      <c r="G878" s="329"/>
      <c r="H878" s="329"/>
      <c r="I878" s="329"/>
      <c r="J878" s="329"/>
      <c r="K878" s="329"/>
      <c r="L878" s="329"/>
      <c r="M878" s="329"/>
      <c r="N878" s="329"/>
      <c r="O878" s="329"/>
      <c r="P878" s="329"/>
      <c r="Q878" s="330"/>
    </row>
    <row r="879" spans="2:17" ht="15" customHeight="1">
      <c r="B879" s="329"/>
      <c r="C879" s="329"/>
      <c r="D879" s="329"/>
      <c r="E879" s="329"/>
      <c r="F879" s="329"/>
      <c r="G879" s="329"/>
      <c r="H879" s="329"/>
      <c r="I879" s="329"/>
      <c r="J879" s="329"/>
      <c r="K879" s="329"/>
      <c r="L879" s="329"/>
      <c r="M879" s="329"/>
      <c r="N879" s="329"/>
      <c r="O879" s="329"/>
      <c r="P879" s="329"/>
      <c r="Q879" s="330"/>
    </row>
    <row r="880" spans="2:17" ht="15" customHeight="1">
      <c r="B880" s="329"/>
      <c r="C880" s="329"/>
      <c r="D880" s="329"/>
      <c r="E880" s="329"/>
      <c r="F880" s="329"/>
      <c r="G880" s="329"/>
      <c r="H880" s="329"/>
      <c r="I880" s="329"/>
      <c r="J880" s="329"/>
      <c r="K880" s="329"/>
      <c r="L880" s="329"/>
      <c r="M880" s="329"/>
      <c r="N880" s="329"/>
      <c r="O880" s="329"/>
      <c r="P880" s="329"/>
      <c r="Q880" s="330"/>
    </row>
    <row r="881" spans="2:17" ht="15" customHeight="1">
      <c r="B881" s="329"/>
      <c r="C881" s="329"/>
      <c r="D881" s="329"/>
      <c r="E881" s="329"/>
      <c r="F881" s="329"/>
      <c r="G881" s="329"/>
      <c r="H881" s="329"/>
      <c r="I881" s="329"/>
      <c r="J881" s="329"/>
      <c r="K881" s="329"/>
      <c r="L881" s="329"/>
      <c r="M881" s="329"/>
      <c r="N881" s="329"/>
      <c r="O881" s="329"/>
      <c r="P881" s="329"/>
      <c r="Q881" s="330"/>
    </row>
    <row r="882" spans="2:17" ht="15" customHeight="1">
      <c r="B882" s="329"/>
      <c r="C882" s="329"/>
      <c r="D882" s="329"/>
      <c r="E882" s="329"/>
      <c r="F882" s="329"/>
      <c r="G882" s="329"/>
      <c r="H882" s="329"/>
      <c r="I882" s="329"/>
      <c r="J882" s="329"/>
      <c r="K882" s="329"/>
      <c r="L882" s="329"/>
      <c r="M882" s="329"/>
      <c r="N882" s="329"/>
      <c r="O882" s="329"/>
      <c r="P882" s="329"/>
      <c r="Q882" s="330"/>
    </row>
    <row r="883" spans="2:17" ht="15" customHeight="1">
      <c r="B883" s="329"/>
      <c r="C883" s="329"/>
      <c r="D883" s="329"/>
      <c r="E883" s="329"/>
      <c r="F883" s="329"/>
      <c r="G883" s="329"/>
      <c r="H883" s="329"/>
      <c r="I883" s="329"/>
      <c r="J883" s="329"/>
      <c r="K883" s="329"/>
      <c r="L883" s="329"/>
      <c r="M883" s="329"/>
      <c r="N883" s="329"/>
      <c r="O883" s="329"/>
      <c r="P883" s="329"/>
      <c r="Q883" s="330"/>
    </row>
    <row r="885" spans="2:4" ht="15" customHeight="1">
      <c r="B885" s="240" t="s">
        <v>24</v>
      </c>
      <c r="D885" s="240" t="str">
        <f>'MARKAH UTAMA'!C32</f>
        <v>SITI MAJIDAH SALIHAH BINTI HJ. HASSAN</v>
      </c>
    </row>
    <row r="887" spans="2:16" ht="15" customHeight="1">
      <c r="B887" s="240" t="str">
        <f>$B$4</f>
        <v>Sekolah Rendah Haji Tarif, Brunei I</v>
      </c>
      <c r="K887" s="240" t="s">
        <v>55</v>
      </c>
      <c r="M887" s="243"/>
      <c r="N887" s="243"/>
      <c r="O887" s="244">
        <f>'MARKAH UTAMA'!AR32</f>
        <v>1773</v>
      </c>
      <c r="P887" s="244"/>
    </row>
    <row r="888" spans="2:14" ht="15" customHeight="1">
      <c r="B888" s="245" t="str">
        <f>$B$5</f>
        <v>DARJAH : 3</v>
      </c>
      <c r="C888" s="245"/>
      <c r="K888" s="340" t="s">
        <v>171</v>
      </c>
      <c r="L888" s="340"/>
      <c r="M888" s="340"/>
      <c r="N888" s="340"/>
    </row>
    <row r="889" spans="2:16" ht="15" customHeight="1">
      <c r="B889" s="240" t="s">
        <v>23</v>
      </c>
      <c r="C889" s="332">
        <f>'MARKAH UTAMA'!AS32</f>
        <v>8</v>
      </c>
      <c r="D889" s="245" t="s">
        <v>41</v>
      </c>
      <c r="E889" s="245"/>
      <c r="F889" s="245"/>
      <c r="G889" s="333">
        <f>'MARKAH UTAMA'!AT32</f>
        <v>8</v>
      </c>
      <c r="H889" s="245" t="s">
        <v>40</v>
      </c>
      <c r="J889" s="334">
        <f>'MARKAH UTAMA'!AU32</f>
        <v>21</v>
      </c>
      <c r="K889" s="245" t="s">
        <v>63</v>
      </c>
      <c r="M889" s="247"/>
      <c r="P889" s="245"/>
    </row>
    <row r="890" spans="7:9" ht="15" customHeight="1" thickBot="1">
      <c r="G890" s="246"/>
      <c r="H890" s="246"/>
      <c r="I890" s="246"/>
    </row>
    <row r="891" spans="2:17" ht="15" customHeight="1">
      <c r="B891" s="389" t="s">
        <v>29</v>
      </c>
      <c r="C891" s="342"/>
      <c r="D891" s="342"/>
      <c r="E891" s="342"/>
      <c r="F891" s="342"/>
      <c r="G891" s="342"/>
      <c r="H891" s="342"/>
      <c r="I891" s="342"/>
      <c r="J891" s="390"/>
      <c r="K891" s="341" t="s">
        <v>172</v>
      </c>
      <c r="L891" s="342"/>
      <c r="M891" s="342"/>
      <c r="N891" s="342"/>
      <c r="O891" s="342"/>
      <c r="P891" s="342"/>
      <c r="Q891" s="374"/>
    </row>
    <row r="892" spans="2:18" ht="15" customHeight="1">
      <c r="B892" s="248"/>
      <c r="C892" s="249"/>
      <c r="D892" s="250"/>
      <c r="E892" s="250"/>
      <c r="F892" s="250"/>
      <c r="G892" s="250"/>
      <c r="H892" s="250"/>
      <c r="I892" s="250"/>
      <c r="J892" s="251"/>
      <c r="K892" s="375" t="s">
        <v>58</v>
      </c>
      <c r="L892" s="376"/>
      <c r="M892" s="375" t="s">
        <v>59</v>
      </c>
      <c r="N892" s="376"/>
      <c r="O892" s="375" t="s">
        <v>54</v>
      </c>
      <c r="P892" s="377"/>
      <c r="Q892" s="378"/>
      <c r="R892" s="252"/>
    </row>
    <row r="893" spans="2:18" ht="15" customHeight="1">
      <c r="B893" s="253" t="s">
        <v>10</v>
      </c>
      <c r="C893" s="254"/>
      <c r="D893" s="255"/>
      <c r="E893" s="255"/>
      <c r="F893" s="255"/>
      <c r="G893" s="255"/>
      <c r="H893" s="255"/>
      <c r="I893" s="255"/>
      <c r="J893" s="256"/>
      <c r="K893" s="257"/>
      <c r="L893" s="258"/>
      <c r="M893" s="259"/>
      <c r="N893" s="258"/>
      <c r="O893" s="415">
        <f>'MARKAH UTAMA'!M32</f>
        <v>1</v>
      </c>
      <c r="P893" s="416"/>
      <c r="Q893" s="417"/>
      <c r="R893" s="252"/>
    </row>
    <row r="894" spans="2:18" ht="15" customHeight="1">
      <c r="B894" s="260" t="str">
        <f>'MARKAH UTAMA'!D$13</f>
        <v>Karangan</v>
      </c>
      <c r="C894" s="261"/>
      <c r="D894" s="261"/>
      <c r="E894" s="261"/>
      <c r="F894" s="261"/>
      <c r="G894" s="261"/>
      <c r="H894" s="261"/>
      <c r="I894" s="261"/>
      <c r="J894" s="262"/>
      <c r="K894" s="263">
        <f>'MARKAH UTAMA'!D$12</f>
        <v>20</v>
      </c>
      <c r="L894" s="264"/>
      <c r="M894" s="263">
        <f>'MARKAH UTAMA'!D32</f>
        <v>20</v>
      </c>
      <c r="N894" s="265"/>
      <c r="O894" s="409"/>
      <c r="P894" s="410"/>
      <c r="Q894" s="411"/>
      <c r="R894" s="266"/>
    </row>
    <row r="895" spans="2:18" ht="15" customHeight="1">
      <c r="B895" s="267" t="str">
        <f>'MARKAH UTAMA'!E$13</f>
        <v>Pemahaman</v>
      </c>
      <c r="C895" s="249"/>
      <c r="D895" s="249"/>
      <c r="E895" s="249"/>
      <c r="F895" s="249"/>
      <c r="G895" s="249"/>
      <c r="H895" s="249"/>
      <c r="I895" s="249"/>
      <c r="J895" s="265"/>
      <c r="K895" s="263">
        <f>'MARKAH UTAMA'!E$12</f>
        <v>10</v>
      </c>
      <c r="L895" s="264"/>
      <c r="M895" s="263">
        <f>'MARKAH UTAMA'!E32</f>
        <v>10</v>
      </c>
      <c r="N895" s="265"/>
      <c r="O895" s="409"/>
      <c r="P895" s="410"/>
      <c r="Q895" s="411"/>
      <c r="R895" s="266"/>
    </row>
    <row r="896" spans="2:18" ht="15" customHeight="1">
      <c r="B896" s="267" t="str">
        <f>'MARKAH UTAMA'!F$13</f>
        <v>Tatabahasa</v>
      </c>
      <c r="C896" s="249"/>
      <c r="D896" s="249"/>
      <c r="E896" s="249"/>
      <c r="F896" s="249"/>
      <c r="G896" s="249"/>
      <c r="H896" s="249"/>
      <c r="I896" s="249"/>
      <c r="J896" s="265"/>
      <c r="K896" s="263">
        <f>'MARKAH UTAMA'!F$12</f>
        <v>20</v>
      </c>
      <c r="L896" s="264"/>
      <c r="M896" s="263">
        <f>'MARKAH UTAMA'!F32</f>
        <v>20</v>
      </c>
      <c r="N896" s="265"/>
      <c r="O896" s="409"/>
      <c r="P896" s="410"/>
      <c r="Q896" s="411"/>
      <c r="R896" s="266"/>
    </row>
    <row r="897" spans="2:18" ht="15" customHeight="1">
      <c r="B897" s="267" t="str">
        <f>'MARKAH UTAMA'!G$13</f>
        <v>Tulisan Rumi</v>
      </c>
      <c r="C897" s="249"/>
      <c r="D897" s="249"/>
      <c r="E897" s="249"/>
      <c r="F897" s="249"/>
      <c r="G897" s="249"/>
      <c r="H897" s="249"/>
      <c r="I897" s="249"/>
      <c r="J897" s="265"/>
      <c r="K897" s="263">
        <f>'MARKAH UTAMA'!G$12</f>
        <v>5</v>
      </c>
      <c r="L897" s="264"/>
      <c r="M897" s="263">
        <f>'MARKAH UTAMA'!G32</f>
        <v>4</v>
      </c>
      <c r="N897" s="265"/>
      <c r="O897" s="409"/>
      <c r="P897" s="410"/>
      <c r="Q897" s="411"/>
      <c r="R897" s="266"/>
    </row>
    <row r="898" spans="2:18" ht="15" customHeight="1">
      <c r="B898" s="267" t="str">
        <f>'MARKAH UTAMA'!H$13</f>
        <v>Tulisan Jawi</v>
      </c>
      <c r="C898" s="249"/>
      <c r="D898" s="249"/>
      <c r="E898" s="249"/>
      <c r="F898" s="249"/>
      <c r="G898" s="249"/>
      <c r="H898" s="249"/>
      <c r="I898" s="249"/>
      <c r="J898" s="265"/>
      <c r="K898" s="263">
        <f>'MARKAH UTAMA'!H$12</f>
        <v>5</v>
      </c>
      <c r="L898" s="264"/>
      <c r="M898" s="263">
        <f>'MARKAH UTAMA'!H32</f>
        <v>4</v>
      </c>
      <c r="N898" s="265"/>
      <c r="O898" s="409"/>
      <c r="P898" s="410"/>
      <c r="Q898" s="411"/>
      <c r="R898" s="266"/>
    </row>
    <row r="899" spans="2:18" ht="15" customHeight="1">
      <c r="B899" s="267" t="str">
        <f>'MARKAH UTAMA'!I$13</f>
        <v>Ejaan  &amp; Rencana Rumi</v>
      </c>
      <c r="C899" s="249"/>
      <c r="D899" s="249"/>
      <c r="E899" s="249"/>
      <c r="F899" s="249"/>
      <c r="G899" s="249"/>
      <c r="H899" s="249"/>
      <c r="I899" s="249"/>
      <c r="J899" s="265"/>
      <c r="K899" s="263">
        <f>'MARKAH UTAMA'!I$12</f>
        <v>5</v>
      </c>
      <c r="L899" s="264"/>
      <c r="M899" s="263">
        <f>'MARKAH UTAMA'!I32</f>
        <v>5</v>
      </c>
      <c r="N899" s="265"/>
      <c r="O899" s="409"/>
      <c r="P899" s="410"/>
      <c r="Q899" s="411"/>
      <c r="R899" s="266"/>
    </row>
    <row r="900" spans="2:18" ht="15" customHeight="1">
      <c r="B900" s="268" t="str">
        <f>'MARKAH UTAMA'!J$13</f>
        <v>Ejaan &amp; Rencana Jawi</v>
      </c>
      <c r="C900" s="249"/>
      <c r="D900" s="249"/>
      <c r="E900" s="249"/>
      <c r="F900" s="249"/>
      <c r="G900" s="249"/>
      <c r="H900" s="249"/>
      <c r="I900" s="249"/>
      <c r="J900" s="265"/>
      <c r="K900" s="263">
        <f>'MARKAH UTAMA'!J$12</f>
        <v>5</v>
      </c>
      <c r="L900" s="264"/>
      <c r="M900" s="263">
        <f>'MARKAH UTAMA'!J32</f>
        <v>5</v>
      </c>
      <c r="N900" s="265"/>
      <c r="O900" s="409"/>
      <c r="P900" s="410"/>
      <c r="Q900" s="411"/>
      <c r="R900" s="266"/>
    </row>
    <row r="901" spans="2:18" ht="15" customHeight="1" thickBot="1">
      <c r="B901" s="269" t="str">
        <f>'MARKAH UTAMA'!K$13</f>
        <v>Bacaan dan Lisan</v>
      </c>
      <c r="C901" s="254"/>
      <c r="D901" s="254"/>
      <c r="E901" s="254"/>
      <c r="F901" s="254"/>
      <c r="G901" s="254"/>
      <c r="H901" s="254"/>
      <c r="I901" s="254"/>
      <c r="J901" s="270"/>
      <c r="K901" s="271">
        <f>'MARKAH UTAMA'!K$12</f>
        <v>30</v>
      </c>
      <c r="L901" s="272"/>
      <c r="M901" s="271">
        <f>'MARKAH UTAMA'!K32</f>
        <v>30</v>
      </c>
      <c r="N901" s="273"/>
      <c r="O901" s="409"/>
      <c r="P901" s="410"/>
      <c r="Q901" s="411"/>
      <c r="R901" s="266"/>
    </row>
    <row r="902" spans="2:18" ht="15" customHeight="1" thickBot="1">
      <c r="B902" s="274"/>
      <c r="C902" s="403" t="s">
        <v>67</v>
      </c>
      <c r="D902" s="404"/>
      <c r="E902" s="404"/>
      <c r="F902" s="404"/>
      <c r="G902" s="404"/>
      <c r="H902" s="404"/>
      <c r="I902" s="404"/>
      <c r="J902" s="405"/>
      <c r="K902" s="277">
        <f>SUM(K894:K901)</f>
        <v>100</v>
      </c>
      <c r="L902" s="275"/>
      <c r="M902" s="277">
        <f>SUM(M894:M901)</f>
        <v>98</v>
      </c>
      <c r="N902" s="278"/>
      <c r="O902" s="412"/>
      <c r="P902" s="413"/>
      <c r="Q902" s="414"/>
      <c r="R902" s="279"/>
    </row>
    <row r="903" spans="2:18" ht="15" customHeight="1" thickTop="1">
      <c r="B903" s="280" t="s">
        <v>22</v>
      </c>
      <c r="C903" s="281"/>
      <c r="D903" s="281"/>
      <c r="E903" s="282"/>
      <c r="F903" s="282"/>
      <c r="G903" s="281"/>
      <c r="H903" s="281"/>
      <c r="I903" s="281"/>
      <c r="J903" s="283"/>
      <c r="K903" s="284"/>
      <c r="L903" s="285"/>
      <c r="M903" s="285"/>
      <c r="N903" s="286"/>
      <c r="O903" s="406">
        <f>'MARKAH UTAMA'!R32</f>
        <v>1</v>
      </c>
      <c r="P903" s="407"/>
      <c r="Q903" s="408"/>
      <c r="R903" s="279"/>
    </row>
    <row r="904" spans="2:18" ht="15" customHeight="1">
      <c r="B904" s="287" t="str">
        <f>'MARKAH UTAMA'!N$13</f>
        <v>Aktiviti</v>
      </c>
      <c r="C904" s="288"/>
      <c r="D904" s="261"/>
      <c r="E904" s="289"/>
      <c r="F904" s="289"/>
      <c r="G904" s="261"/>
      <c r="H904" s="261"/>
      <c r="I904" s="261"/>
      <c r="J904" s="261"/>
      <c r="K904" s="263">
        <f>'MARKAH UTAMA'!N$12</f>
        <v>20</v>
      </c>
      <c r="L904" s="264"/>
      <c r="M904" s="263">
        <f>'MARKAH UTAMA'!N32</f>
        <v>19</v>
      </c>
      <c r="N904" s="264"/>
      <c r="O904" s="409"/>
      <c r="P904" s="410"/>
      <c r="Q904" s="411"/>
      <c r="R904" s="279"/>
    </row>
    <row r="905" spans="2:18" ht="15" customHeight="1">
      <c r="B905" s="290" t="str">
        <f>'MARKAH UTAMA'!O$13</f>
        <v>Congak &amp; Sifir</v>
      </c>
      <c r="C905" s="249"/>
      <c r="D905" s="249"/>
      <c r="E905" s="291"/>
      <c r="F905" s="291"/>
      <c r="G905" s="249"/>
      <c r="H905" s="249"/>
      <c r="I905" s="249"/>
      <c r="J905" s="249"/>
      <c r="K905" s="263">
        <f>'MARKAH UTAMA'!O$12</f>
        <v>30</v>
      </c>
      <c r="L905" s="264"/>
      <c r="M905" s="263">
        <f>'MARKAH UTAMA'!O32</f>
        <v>29</v>
      </c>
      <c r="N905" s="264"/>
      <c r="O905" s="409"/>
      <c r="P905" s="410"/>
      <c r="Q905" s="411"/>
      <c r="R905" s="279"/>
    </row>
    <row r="906" spans="2:18" ht="15" customHeight="1" thickBot="1">
      <c r="B906" s="292" t="str">
        <f>'MARKAH UTAMA'!P$13</f>
        <v>Matematik</v>
      </c>
      <c r="C906" s="254"/>
      <c r="D906" s="254"/>
      <c r="E906" s="293"/>
      <c r="F906" s="293"/>
      <c r="G906" s="293"/>
      <c r="H906" s="293"/>
      <c r="I906" s="293"/>
      <c r="J906" s="293"/>
      <c r="K906" s="294">
        <f>'MARKAH UTAMA'!P$12</f>
        <v>50</v>
      </c>
      <c r="L906" s="295"/>
      <c r="M906" s="294">
        <f>'MARKAH UTAMA'!P32</f>
        <v>47</v>
      </c>
      <c r="N906" s="296"/>
      <c r="O906" s="409"/>
      <c r="P906" s="410"/>
      <c r="Q906" s="411"/>
      <c r="R906" s="279"/>
    </row>
    <row r="907" spans="2:18" ht="15" customHeight="1" thickBot="1">
      <c r="B907" s="274"/>
      <c r="C907" s="403" t="s">
        <v>67</v>
      </c>
      <c r="D907" s="404"/>
      <c r="E907" s="404"/>
      <c r="F907" s="404"/>
      <c r="G907" s="404"/>
      <c r="H907" s="404"/>
      <c r="I907" s="404"/>
      <c r="J907" s="405"/>
      <c r="K907" s="297">
        <f>SUM(K904:K906)</f>
        <v>100</v>
      </c>
      <c r="L907" s="275"/>
      <c r="M907" s="277">
        <f>SUM(M904:M906)</f>
        <v>95</v>
      </c>
      <c r="N907" s="298"/>
      <c r="O907" s="412"/>
      <c r="P907" s="413"/>
      <c r="Q907" s="414"/>
      <c r="R907" s="279"/>
    </row>
    <row r="908" spans="2:18" ht="15" customHeight="1" thickTop="1">
      <c r="B908" s="280" t="s">
        <v>21</v>
      </c>
      <c r="C908" s="281"/>
      <c r="D908" s="281"/>
      <c r="E908" s="282"/>
      <c r="F908" s="282"/>
      <c r="G908" s="281"/>
      <c r="H908" s="281"/>
      <c r="I908" s="281"/>
      <c r="J908" s="283"/>
      <c r="K908" s="284"/>
      <c r="L908" s="285"/>
      <c r="M908" s="285"/>
      <c r="N908" s="286"/>
      <c r="O908" s="406">
        <f>'MARKAH UTAMA'!Z32</f>
        <v>2</v>
      </c>
      <c r="P908" s="407"/>
      <c r="Q908" s="408"/>
      <c r="R908" s="266"/>
    </row>
    <row r="909" spans="2:18" ht="15" customHeight="1">
      <c r="B909" s="287" t="str">
        <f>'MARKAH UTAMA'!S$13</f>
        <v>Composition</v>
      </c>
      <c r="C909" s="261"/>
      <c r="D909" s="261"/>
      <c r="E909" s="299"/>
      <c r="F909" s="299"/>
      <c r="G909" s="261"/>
      <c r="H909" s="261"/>
      <c r="I909" s="261"/>
      <c r="J909" s="262"/>
      <c r="K909" s="300">
        <f>'MARKAH UTAMA'!S$12</f>
        <v>20</v>
      </c>
      <c r="L909" s="301"/>
      <c r="M909" s="300">
        <f>'MARKAH UTAMA'!S32</f>
        <v>18</v>
      </c>
      <c r="N909" s="301"/>
      <c r="O909" s="409"/>
      <c r="P909" s="410"/>
      <c r="Q909" s="411"/>
      <c r="R909" s="266"/>
    </row>
    <row r="910" spans="2:18" ht="15" customHeight="1">
      <c r="B910" s="302" t="str">
        <f>'MARKAH UTAMA'!T$13</f>
        <v>Grammar</v>
      </c>
      <c r="C910" s="303"/>
      <c r="D910" s="249"/>
      <c r="E910" s="291"/>
      <c r="F910" s="291"/>
      <c r="G910" s="291"/>
      <c r="H910" s="291"/>
      <c r="I910" s="291"/>
      <c r="J910" s="265"/>
      <c r="K910" s="263">
        <v>20</v>
      </c>
      <c r="L910" s="264"/>
      <c r="M910" s="263">
        <f>'MARKAH UTAMA'!T32</f>
        <v>19</v>
      </c>
      <c r="N910" s="264"/>
      <c r="O910" s="409"/>
      <c r="P910" s="410"/>
      <c r="Q910" s="411"/>
      <c r="R910" s="266"/>
    </row>
    <row r="911" spans="2:18" ht="15" customHeight="1">
      <c r="B911" s="302" t="str">
        <f>'MARKAH UTAMA'!U$13</f>
        <v>Comprehension</v>
      </c>
      <c r="C911" s="303"/>
      <c r="D911" s="249"/>
      <c r="E911" s="291"/>
      <c r="F911" s="291"/>
      <c r="G911" s="249"/>
      <c r="H911" s="249"/>
      <c r="I911" s="249"/>
      <c r="J911" s="265"/>
      <c r="K911" s="263">
        <f>'MARKAH UTAMA'!U$12</f>
        <v>10</v>
      </c>
      <c r="L911" s="264"/>
      <c r="M911" s="263">
        <f>'MARKAH UTAMA'!U32</f>
        <v>10</v>
      </c>
      <c r="N911" s="264"/>
      <c r="O911" s="409"/>
      <c r="P911" s="410"/>
      <c r="Q911" s="411"/>
      <c r="R911" s="266"/>
    </row>
    <row r="912" spans="2:18" ht="15" customHeight="1">
      <c r="B912" s="302" t="str">
        <f>'MARKAH UTAMA'!V$13</f>
        <v>Vocabulary</v>
      </c>
      <c r="C912" s="249"/>
      <c r="D912" s="249"/>
      <c r="E912" s="291"/>
      <c r="F912" s="291"/>
      <c r="G912" s="249"/>
      <c r="H912" s="249"/>
      <c r="I912" s="249"/>
      <c r="J912" s="265"/>
      <c r="K912" s="263">
        <f>'MARKAH UTAMA'!V$12</f>
        <v>10</v>
      </c>
      <c r="L912" s="264"/>
      <c r="M912" s="263">
        <f>'MARKAH UTAMA'!V32</f>
        <v>10</v>
      </c>
      <c r="N912" s="264"/>
      <c r="O912" s="409"/>
      <c r="P912" s="410"/>
      <c r="Q912" s="411"/>
      <c r="R912" s="266"/>
    </row>
    <row r="913" spans="2:18" ht="15" customHeight="1">
      <c r="B913" s="302" t="str">
        <f>'MARKAH UTAMA'!W$13</f>
        <v>Spelling</v>
      </c>
      <c r="C913" s="249"/>
      <c r="D913" s="249"/>
      <c r="E913" s="291"/>
      <c r="F913" s="291"/>
      <c r="G913" s="249"/>
      <c r="H913" s="249"/>
      <c r="I913" s="249"/>
      <c r="J913" s="265"/>
      <c r="K913" s="263">
        <f>'MARKAH UTAMA'!W$12</f>
        <v>10</v>
      </c>
      <c r="L913" s="264"/>
      <c r="M913" s="263">
        <f>'MARKAH UTAMA'!W32</f>
        <v>10</v>
      </c>
      <c r="N913" s="264"/>
      <c r="O913" s="409"/>
      <c r="P913" s="410"/>
      <c r="Q913" s="411"/>
      <c r="R913" s="266"/>
    </row>
    <row r="914" spans="2:18" ht="15" customHeight="1" thickBot="1">
      <c r="B914" s="292" t="str">
        <f>'MARKAH UTAMA'!X$13</f>
        <v>Reading &amp; Oral</v>
      </c>
      <c r="C914" s="254"/>
      <c r="D914" s="254"/>
      <c r="E914" s="304"/>
      <c r="F914" s="304"/>
      <c r="G914" s="254"/>
      <c r="H914" s="254"/>
      <c r="I914" s="254"/>
      <c r="J914" s="270"/>
      <c r="K914" s="294">
        <f>'MARKAH UTAMA'!X$12</f>
        <v>30</v>
      </c>
      <c r="L914" s="296"/>
      <c r="M914" s="294">
        <f>'MARKAH UTAMA'!X32</f>
        <v>30</v>
      </c>
      <c r="N914" s="296"/>
      <c r="O914" s="409"/>
      <c r="P914" s="410"/>
      <c r="Q914" s="411"/>
      <c r="R914" s="266"/>
    </row>
    <row r="915" spans="2:18" ht="15" customHeight="1" thickBot="1">
      <c r="B915" s="274"/>
      <c r="C915" s="403" t="s">
        <v>67</v>
      </c>
      <c r="D915" s="404"/>
      <c r="E915" s="404"/>
      <c r="F915" s="404"/>
      <c r="G915" s="404"/>
      <c r="H915" s="404"/>
      <c r="I915" s="404"/>
      <c r="J915" s="405"/>
      <c r="K915" s="275">
        <f>SUM(K909:K914)</f>
        <v>100</v>
      </c>
      <c r="L915" s="275"/>
      <c r="M915" s="297">
        <f>SUM(M909:M914)</f>
        <v>97</v>
      </c>
      <c r="N915" s="305"/>
      <c r="O915" s="412"/>
      <c r="P915" s="413"/>
      <c r="Q915" s="414"/>
      <c r="R915" s="279"/>
    </row>
    <row r="916" spans="2:18" ht="15" customHeight="1" thickTop="1">
      <c r="B916" s="306" t="str">
        <f>'MARKAH UTAMA'!AA$13</f>
        <v>PELAJARAN AM</v>
      </c>
      <c r="C916" s="307"/>
      <c r="D916" s="308"/>
      <c r="E916" s="308"/>
      <c r="F916" s="308"/>
      <c r="G916" s="261"/>
      <c r="H916" s="261"/>
      <c r="I916" s="261"/>
      <c r="J916" s="261"/>
      <c r="K916" s="300">
        <f>'MARKAH UTAMA'!AA$11</f>
        <v>100</v>
      </c>
      <c r="L916" s="261"/>
      <c r="M916" s="300">
        <f>'MARKAH UTAMA'!AA32</f>
        <v>99</v>
      </c>
      <c r="N916" s="301"/>
      <c r="O916" s="400">
        <f>'MARKAH UTAMA'!AB32</f>
        <v>2</v>
      </c>
      <c r="P916" s="401"/>
      <c r="Q916" s="402"/>
      <c r="R916" s="279"/>
    </row>
    <row r="917" spans="2:18" ht="15" customHeight="1">
      <c r="B917" s="309" t="str">
        <f>'MARKAH UTAMA'!AC$13</f>
        <v>S I V I K</v>
      </c>
      <c r="C917" s="310"/>
      <c r="D917" s="311"/>
      <c r="E917" s="311"/>
      <c r="F917" s="311"/>
      <c r="G917" s="249"/>
      <c r="H917" s="249"/>
      <c r="I917" s="249"/>
      <c r="J917" s="249"/>
      <c r="K917" s="263">
        <f>'MARKAH UTAMA'!AC$11</f>
        <v>50</v>
      </c>
      <c r="L917" s="249"/>
      <c r="M917" s="263">
        <f>'MARKAH UTAMA'!AC32</f>
        <v>50</v>
      </c>
      <c r="N917" s="264"/>
      <c r="O917" s="382">
        <f>'MARKAH UTAMA'!AD32</f>
        <v>1</v>
      </c>
      <c r="P917" s="383"/>
      <c r="Q917" s="384"/>
      <c r="R917" s="279"/>
    </row>
    <row r="918" spans="2:18" ht="15" customHeight="1">
      <c r="B918" s="309" t="str">
        <f>'MARKAH UTAMA'!AE$13</f>
        <v>L U K I S A N</v>
      </c>
      <c r="C918" s="310"/>
      <c r="D918" s="310"/>
      <c r="E918" s="310"/>
      <c r="F918" s="310"/>
      <c r="G918" s="249"/>
      <c r="H918" s="249"/>
      <c r="I918" s="249"/>
      <c r="J918" s="249"/>
      <c r="K918" s="263">
        <f>'MARKAH UTAMA'!AE$11</f>
        <v>50</v>
      </c>
      <c r="L918" s="249"/>
      <c r="M918" s="263">
        <f>'MARKAH UTAMA'!AE32</f>
        <v>45</v>
      </c>
      <c r="N918" s="264"/>
      <c r="O918" s="382">
        <f>'MARKAH UTAMA'!AF32</f>
        <v>6</v>
      </c>
      <c r="P918" s="383"/>
      <c r="Q918" s="384"/>
      <c r="R918" s="279"/>
    </row>
    <row r="919" spans="2:18" ht="15" customHeight="1">
      <c r="B919" s="309" t="str">
        <f>'MARKAH UTAMA'!AG$13</f>
        <v>PELAJARAN  UGAMA ISLAM</v>
      </c>
      <c r="C919" s="310"/>
      <c r="D919" s="310"/>
      <c r="E919" s="310"/>
      <c r="F919" s="310"/>
      <c r="G919" s="249"/>
      <c r="H919" s="249"/>
      <c r="I919" s="249"/>
      <c r="J919" s="249"/>
      <c r="K919" s="263">
        <f>'MARKAH UTAMA'!AG$11</f>
        <v>100</v>
      </c>
      <c r="L919" s="249"/>
      <c r="M919" s="263">
        <f>'MARKAH UTAMA'!AG32</f>
        <v>92</v>
      </c>
      <c r="N919" s="264"/>
      <c r="O919" s="382">
        <f>'MARKAH UTAMA'!AH32</f>
        <v>7</v>
      </c>
      <c r="P919" s="383"/>
      <c r="Q919" s="384"/>
      <c r="R919" s="279"/>
    </row>
    <row r="920" spans="2:18" ht="15" customHeight="1" thickBot="1">
      <c r="B920" s="312" t="str">
        <f>'MARKAH UTAMA'!AI$13</f>
        <v>PENDIDIKAN JASMANI</v>
      </c>
      <c r="C920" s="313"/>
      <c r="D920" s="314"/>
      <c r="E920" s="314"/>
      <c r="F920" s="314"/>
      <c r="G920" s="254"/>
      <c r="H920" s="254"/>
      <c r="I920" s="254"/>
      <c r="J920" s="254"/>
      <c r="K920" s="294">
        <f>'MARKAH UTAMA'!AI$11</f>
        <v>50</v>
      </c>
      <c r="L920" s="254"/>
      <c r="M920" s="294">
        <f>'MARKAH UTAMA'!AI32</f>
        <v>41</v>
      </c>
      <c r="N920" s="296"/>
      <c r="O920" s="394">
        <f>'MARKAH UTAMA'!AJ32</f>
        <v>1</v>
      </c>
      <c r="P920" s="395"/>
      <c r="Q920" s="396"/>
      <c r="R920" s="279"/>
    </row>
    <row r="921" spans="2:17" ht="15" customHeight="1" thickBot="1">
      <c r="B921" s="315"/>
      <c r="C921" s="316"/>
      <c r="D921" s="387" t="s">
        <v>65</v>
      </c>
      <c r="E921" s="387"/>
      <c r="F921" s="387"/>
      <c r="G921" s="387"/>
      <c r="H921" s="387"/>
      <c r="I921" s="387"/>
      <c r="J921" s="388"/>
      <c r="K921" s="277">
        <f>K902+K907+K915+K916+K917+K918+K919+K920</f>
        <v>650</v>
      </c>
      <c r="L921" s="275"/>
      <c r="M921" s="277">
        <f>M902+M907+M915+M916+M917+M918+M919+M920</f>
        <v>617</v>
      </c>
      <c r="N921" s="298"/>
      <c r="O921" s="397">
        <f>'MARKAH UTAMA'!AM32</f>
        <v>2</v>
      </c>
      <c r="P921" s="398"/>
      <c r="Q921" s="399"/>
    </row>
    <row r="922" spans="2:17" ht="15" customHeight="1" thickBot="1" thickTop="1">
      <c r="B922" s="391" t="s">
        <v>66</v>
      </c>
      <c r="C922" s="392"/>
      <c r="D922" s="392"/>
      <c r="E922" s="392"/>
      <c r="F922" s="392"/>
      <c r="G922" s="392"/>
      <c r="H922" s="392"/>
      <c r="I922" s="392"/>
      <c r="J922" s="393"/>
      <c r="K922" s="379">
        <f>M921/K921</f>
        <v>0.9492307692307692</v>
      </c>
      <c r="L922" s="380"/>
      <c r="M922" s="380"/>
      <c r="N922" s="380"/>
      <c r="O922" s="380"/>
      <c r="P922" s="380"/>
      <c r="Q922" s="381"/>
    </row>
    <row r="923" spans="2:17" ht="15" customHeight="1">
      <c r="B923" s="317"/>
      <c r="C923" s="318"/>
      <c r="D923" s="319"/>
      <c r="E923" s="319"/>
      <c r="F923" s="318"/>
      <c r="G923" s="318"/>
      <c r="H923" s="318"/>
      <c r="I923" s="318"/>
      <c r="J923" s="318"/>
      <c r="K923" s="320"/>
      <c r="L923" s="320"/>
      <c r="M923" s="320"/>
      <c r="N923" s="320"/>
      <c r="O923" s="320"/>
      <c r="P923" s="320"/>
      <c r="Q923" s="320"/>
    </row>
    <row r="924" spans="2:19" ht="15" customHeight="1">
      <c r="B924" s="240" t="s">
        <v>60</v>
      </c>
      <c r="C924" s="321"/>
      <c r="D924" s="385">
        <f>'MARKAH UTAMA'!$AL$37</f>
        <v>0.7818315018315019</v>
      </c>
      <c r="E924" s="385"/>
      <c r="F924" s="385"/>
      <c r="G924" s="321" t="s">
        <v>32</v>
      </c>
      <c r="L924" s="322">
        <f>'MARKAH UTAMA'!AM32</f>
        <v>2</v>
      </c>
      <c r="M924" s="321" t="s">
        <v>31</v>
      </c>
      <c r="N924" s="321"/>
      <c r="O924" s="321"/>
      <c r="P924" s="335">
        <f>'MARKAH UTAMA'!$AW$9</f>
        <v>21</v>
      </c>
      <c r="Q924" s="245" t="s">
        <v>64</v>
      </c>
      <c r="S924" s="324"/>
    </row>
    <row r="925" spans="2:19" ht="15" customHeight="1">
      <c r="B925" s="325" t="s">
        <v>61</v>
      </c>
      <c r="C925" s="321"/>
      <c r="D925" s="325"/>
      <c r="E925" s="386">
        <v>103</v>
      </c>
      <c r="F925" s="386"/>
      <c r="G925" s="321" t="s">
        <v>45</v>
      </c>
      <c r="I925" s="240" t="s">
        <v>62</v>
      </c>
      <c r="J925" s="220">
        <f>'MARKAH UTAMA'!AW32</f>
        <v>102</v>
      </c>
      <c r="K925" s="325" t="s">
        <v>45</v>
      </c>
      <c r="M925" s="325" t="s">
        <v>33</v>
      </c>
      <c r="N925" s="241"/>
      <c r="O925" s="220">
        <f>'MARKAH UTAMA'!AX32</f>
        <v>1</v>
      </c>
      <c r="P925" s="325" t="s">
        <v>45</v>
      </c>
      <c r="Q925" s="242"/>
      <c r="S925" s="324"/>
    </row>
    <row r="926" spans="2:19" ht="15" customHeight="1">
      <c r="B926" s="321"/>
      <c r="C926" s="321"/>
      <c r="D926" s="324"/>
      <c r="E926" s="324"/>
      <c r="F926" s="324"/>
      <c r="G926" s="324"/>
      <c r="H926" s="324"/>
      <c r="I926" s="324"/>
      <c r="J926" s="324"/>
      <c r="K926" s="324"/>
      <c r="L926" s="324"/>
      <c r="M926" s="324"/>
      <c r="N926" s="324"/>
      <c r="O926" s="324"/>
      <c r="P926" s="324"/>
      <c r="Q926" s="242"/>
      <c r="S926" s="324"/>
    </row>
    <row r="927" spans="2:19" ht="15" customHeight="1">
      <c r="B927" s="326" t="s">
        <v>68</v>
      </c>
      <c r="C927" s="324"/>
      <c r="D927" s="324"/>
      <c r="E927" s="324"/>
      <c r="F927" s="324"/>
      <c r="G927" s="324"/>
      <c r="H927" s="324"/>
      <c r="I927" s="324"/>
      <c r="J927" s="324"/>
      <c r="K927" s="324"/>
      <c r="L927" s="324"/>
      <c r="M927" s="324"/>
      <c r="N927" s="324"/>
      <c r="O927" s="324"/>
      <c r="P927" s="324"/>
      <c r="Q927" s="242"/>
      <c r="S927" s="324"/>
    </row>
    <row r="928" spans="2:17" ht="15" customHeight="1">
      <c r="B928" s="327" t="s">
        <v>235</v>
      </c>
      <c r="C928" s="327"/>
      <c r="D928" s="327"/>
      <c r="E928" s="327"/>
      <c r="F928" s="327"/>
      <c r="G928" s="327"/>
      <c r="H928" s="327"/>
      <c r="I928" s="327"/>
      <c r="J928" s="327"/>
      <c r="K928" s="327"/>
      <c r="L928" s="327"/>
      <c r="M928" s="327"/>
      <c r="N928" s="327"/>
      <c r="O928" s="327"/>
      <c r="P928" s="327"/>
      <c r="Q928" s="328"/>
    </row>
    <row r="929" spans="2:17" ht="15" customHeight="1">
      <c r="B929" s="329" t="s">
        <v>236</v>
      </c>
      <c r="C929" s="329"/>
      <c r="D929" s="329"/>
      <c r="E929" s="329"/>
      <c r="F929" s="329"/>
      <c r="G929" s="329"/>
      <c r="H929" s="329"/>
      <c r="I929" s="329"/>
      <c r="J929" s="329"/>
      <c r="K929" s="329"/>
      <c r="L929" s="329"/>
      <c r="M929" s="329"/>
      <c r="N929" s="329"/>
      <c r="O929" s="329"/>
      <c r="P929" s="329"/>
      <c r="Q929" s="330"/>
    </row>
    <row r="930" spans="2:17" ht="15" customHeight="1">
      <c r="B930" s="329" t="s">
        <v>237</v>
      </c>
      <c r="C930" s="329"/>
      <c r="D930" s="329"/>
      <c r="E930" s="329"/>
      <c r="F930" s="329"/>
      <c r="G930" s="329"/>
      <c r="H930" s="329"/>
      <c r="I930" s="329"/>
      <c r="J930" s="329"/>
      <c r="K930" s="329"/>
      <c r="L930" s="329"/>
      <c r="M930" s="329"/>
      <c r="N930" s="329"/>
      <c r="O930" s="329"/>
      <c r="P930" s="329"/>
      <c r="Q930" s="330"/>
    </row>
    <row r="931" spans="2:17" ht="15" customHeight="1">
      <c r="B931" s="329" t="s">
        <v>238</v>
      </c>
      <c r="C931" s="329"/>
      <c r="D931" s="329"/>
      <c r="E931" s="329"/>
      <c r="F931" s="329"/>
      <c r="G931" s="329"/>
      <c r="H931" s="329"/>
      <c r="I931" s="329"/>
      <c r="J931" s="329"/>
      <c r="K931" s="329"/>
      <c r="L931" s="329"/>
      <c r="M931" s="329"/>
      <c r="N931" s="329"/>
      <c r="O931" s="329"/>
      <c r="P931" s="329"/>
      <c r="Q931" s="330"/>
    </row>
    <row r="932" spans="2:17" ht="15" customHeight="1">
      <c r="B932" s="329" t="s">
        <v>199</v>
      </c>
      <c r="C932" s="329"/>
      <c r="D932" s="329"/>
      <c r="E932" s="329"/>
      <c r="F932" s="329"/>
      <c r="G932" s="329"/>
      <c r="H932" s="329"/>
      <c r="I932" s="329"/>
      <c r="J932" s="329"/>
      <c r="K932" s="329"/>
      <c r="L932" s="329"/>
      <c r="M932" s="329"/>
      <c r="N932" s="329"/>
      <c r="O932" s="329"/>
      <c r="P932" s="329"/>
      <c r="Q932" s="330"/>
    </row>
    <row r="934" spans="2:4" ht="15" customHeight="1">
      <c r="B934" s="240" t="s">
        <v>24</v>
      </c>
      <c r="D934" s="240" t="str">
        <f>'MARKAH UTAMA'!C33</f>
        <v>ASRINA BINTI ASHRIA</v>
      </c>
    </row>
    <row r="936" spans="2:16" ht="15" customHeight="1">
      <c r="B936" s="240" t="str">
        <f>$B$4</f>
        <v>Sekolah Rendah Haji Tarif, Brunei I</v>
      </c>
      <c r="K936" s="240" t="s">
        <v>55</v>
      </c>
      <c r="M936" s="243"/>
      <c r="N936" s="243"/>
      <c r="O936" s="244">
        <f>'MARKAH UTAMA'!AR33</f>
        <v>1773</v>
      </c>
      <c r="P936" s="244"/>
    </row>
    <row r="937" spans="2:14" ht="15" customHeight="1">
      <c r="B937" s="245" t="str">
        <f>$B$5</f>
        <v>DARJAH : 3</v>
      </c>
      <c r="C937" s="245"/>
      <c r="K937" s="340" t="s">
        <v>171</v>
      </c>
      <c r="L937" s="340"/>
      <c r="M937" s="340"/>
      <c r="N937" s="340"/>
    </row>
    <row r="938" spans="2:16" ht="15" customHeight="1">
      <c r="B938" s="240" t="s">
        <v>23</v>
      </c>
      <c r="C938" s="332">
        <f>'MARKAH UTAMA'!AS33</f>
        <v>8</v>
      </c>
      <c r="D938" s="245" t="s">
        <v>41</v>
      </c>
      <c r="E938" s="245"/>
      <c r="F938" s="245"/>
      <c r="G938" s="333">
        <f>'MARKAH UTAMA'!AT33</f>
        <v>8</v>
      </c>
      <c r="H938" s="245" t="s">
        <v>40</v>
      </c>
      <c r="J938" s="334">
        <f>'MARKAH UTAMA'!AU33</f>
        <v>21</v>
      </c>
      <c r="K938" s="245" t="s">
        <v>63</v>
      </c>
      <c r="M938" s="247"/>
      <c r="P938" s="245"/>
    </row>
    <row r="939" spans="7:9" ht="15" customHeight="1" thickBot="1">
      <c r="G939" s="246"/>
      <c r="H939" s="246"/>
      <c r="I939" s="246"/>
    </row>
    <row r="940" spans="2:17" ht="15" customHeight="1">
      <c r="B940" s="389" t="s">
        <v>29</v>
      </c>
      <c r="C940" s="342"/>
      <c r="D940" s="342"/>
      <c r="E940" s="342"/>
      <c r="F940" s="342"/>
      <c r="G940" s="342"/>
      <c r="H940" s="342"/>
      <c r="I940" s="342"/>
      <c r="J940" s="390"/>
      <c r="K940" s="341" t="s">
        <v>57</v>
      </c>
      <c r="L940" s="342"/>
      <c r="M940" s="342"/>
      <c r="N940" s="342"/>
      <c r="O940" s="342"/>
      <c r="P940" s="342"/>
      <c r="Q940" s="374"/>
    </row>
    <row r="941" spans="2:18" ht="15" customHeight="1">
      <c r="B941" s="248"/>
      <c r="C941" s="249"/>
      <c r="D941" s="250"/>
      <c r="E941" s="250"/>
      <c r="F941" s="250"/>
      <c r="G941" s="250"/>
      <c r="H941" s="250"/>
      <c r="I941" s="250"/>
      <c r="J941" s="251"/>
      <c r="K941" s="375" t="s">
        <v>58</v>
      </c>
      <c r="L941" s="376"/>
      <c r="M941" s="375" t="s">
        <v>59</v>
      </c>
      <c r="N941" s="376"/>
      <c r="O941" s="375" t="s">
        <v>54</v>
      </c>
      <c r="P941" s="377"/>
      <c r="Q941" s="378"/>
      <c r="R941" s="252"/>
    </row>
    <row r="942" spans="2:18" ht="15" customHeight="1">
      <c r="B942" s="253" t="s">
        <v>10</v>
      </c>
      <c r="C942" s="254"/>
      <c r="D942" s="255"/>
      <c r="E942" s="255"/>
      <c r="F942" s="255"/>
      <c r="G942" s="255"/>
      <c r="H942" s="255"/>
      <c r="I942" s="255"/>
      <c r="J942" s="256"/>
      <c r="K942" s="257"/>
      <c r="L942" s="258"/>
      <c r="M942" s="259"/>
      <c r="N942" s="258"/>
      <c r="O942" s="415">
        <f>'MARKAH UTAMA'!M33</f>
        <v>20</v>
      </c>
      <c r="P942" s="416"/>
      <c r="Q942" s="417"/>
      <c r="R942" s="252"/>
    </row>
    <row r="943" spans="2:18" ht="15" customHeight="1">
      <c r="B943" s="260" t="str">
        <f>'MARKAH UTAMA'!D$13</f>
        <v>Karangan</v>
      </c>
      <c r="C943" s="261"/>
      <c r="D943" s="261"/>
      <c r="E943" s="261"/>
      <c r="F943" s="261"/>
      <c r="G943" s="261"/>
      <c r="H943" s="261"/>
      <c r="I943" s="261"/>
      <c r="J943" s="262"/>
      <c r="K943" s="263">
        <f>'MARKAH UTAMA'!D$12</f>
        <v>20</v>
      </c>
      <c r="L943" s="264"/>
      <c r="M943" s="263">
        <f>'MARKAH UTAMA'!D33</f>
        <v>8</v>
      </c>
      <c r="N943" s="265"/>
      <c r="O943" s="409"/>
      <c r="P943" s="410"/>
      <c r="Q943" s="411"/>
      <c r="R943" s="266"/>
    </row>
    <row r="944" spans="2:18" ht="15" customHeight="1">
      <c r="B944" s="267" t="str">
        <f>'MARKAH UTAMA'!E$13</f>
        <v>Pemahaman</v>
      </c>
      <c r="C944" s="249"/>
      <c r="D944" s="249"/>
      <c r="E944" s="249"/>
      <c r="F944" s="249"/>
      <c r="G944" s="249"/>
      <c r="H944" s="249"/>
      <c r="I944" s="249"/>
      <c r="J944" s="265"/>
      <c r="K944" s="263">
        <f>'MARKAH UTAMA'!E$12</f>
        <v>10</v>
      </c>
      <c r="L944" s="264"/>
      <c r="M944" s="263">
        <f>'MARKAH UTAMA'!E33</f>
        <v>0</v>
      </c>
      <c r="N944" s="265"/>
      <c r="O944" s="409"/>
      <c r="P944" s="410"/>
      <c r="Q944" s="411"/>
      <c r="R944" s="266"/>
    </row>
    <row r="945" spans="2:18" ht="15" customHeight="1">
      <c r="B945" s="267" t="str">
        <f>'MARKAH UTAMA'!F$13</f>
        <v>Tatabahasa</v>
      </c>
      <c r="C945" s="249"/>
      <c r="D945" s="249"/>
      <c r="E945" s="249"/>
      <c r="F945" s="249"/>
      <c r="G945" s="249"/>
      <c r="H945" s="249"/>
      <c r="I945" s="249"/>
      <c r="J945" s="265"/>
      <c r="K945" s="263">
        <f>'MARKAH UTAMA'!F$12</f>
        <v>20</v>
      </c>
      <c r="L945" s="264"/>
      <c r="M945" s="263">
        <f>'MARKAH UTAMA'!F33</f>
        <v>0</v>
      </c>
      <c r="N945" s="265"/>
      <c r="O945" s="409"/>
      <c r="P945" s="410"/>
      <c r="Q945" s="411"/>
      <c r="R945" s="266"/>
    </row>
    <row r="946" spans="2:18" ht="15" customHeight="1">
      <c r="B946" s="267" t="str">
        <f>'MARKAH UTAMA'!G$13</f>
        <v>Tulisan Rumi</v>
      </c>
      <c r="C946" s="249"/>
      <c r="D946" s="249"/>
      <c r="E946" s="249"/>
      <c r="F946" s="249"/>
      <c r="G946" s="249"/>
      <c r="H946" s="249"/>
      <c r="I946" s="249"/>
      <c r="J946" s="265"/>
      <c r="K946" s="263">
        <f>'MARKAH UTAMA'!G$12</f>
        <v>5</v>
      </c>
      <c r="L946" s="264"/>
      <c r="M946" s="263">
        <f>'MARKAH UTAMA'!G33</f>
        <v>4</v>
      </c>
      <c r="N946" s="265"/>
      <c r="O946" s="409"/>
      <c r="P946" s="410"/>
      <c r="Q946" s="411"/>
      <c r="R946" s="266"/>
    </row>
    <row r="947" spans="2:18" ht="15" customHeight="1">
      <c r="B947" s="267" t="str">
        <f>'MARKAH UTAMA'!H$13</f>
        <v>Tulisan Jawi</v>
      </c>
      <c r="C947" s="249"/>
      <c r="D947" s="249"/>
      <c r="E947" s="249"/>
      <c r="F947" s="249"/>
      <c r="G947" s="249"/>
      <c r="H947" s="249"/>
      <c r="I947" s="249"/>
      <c r="J947" s="265"/>
      <c r="K947" s="263">
        <f>'MARKAH UTAMA'!H$12</f>
        <v>5</v>
      </c>
      <c r="L947" s="264"/>
      <c r="M947" s="263">
        <f>'MARKAH UTAMA'!H33</f>
        <v>3</v>
      </c>
      <c r="N947" s="265"/>
      <c r="O947" s="409"/>
      <c r="P947" s="410"/>
      <c r="Q947" s="411"/>
      <c r="R947" s="266"/>
    </row>
    <row r="948" spans="2:18" ht="15" customHeight="1">
      <c r="B948" s="267" t="str">
        <f>'MARKAH UTAMA'!I$13</f>
        <v>Ejaan  &amp; Rencana Rumi</v>
      </c>
      <c r="C948" s="249"/>
      <c r="D948" s="249"/>
      <c r="E948" s="249"/>
      <c r="F948" s="249"/>
      <c r="G948" s="249"/>
      <c r="H948" s="249"/>
      <c r="I948" s="249"/>
      <c r="J948" s="265"/>
      <c r="K948" s="263">
        <f>'MARKAH UTAMA'!I$12</f>
        <v>5</v>
      </c>
      <c r="L948" s="264"/>
      <c r="M948" s="263">
        <f>'MARKAH UTAMA'!I33</f>
        <v>2</v>
      </c>
      <c r="N948" s="265"/>
      <c r="O948" s="409"/>
      <c r="P948" s="410"/>
      <c r="Q948" s="411"/>
      <c r="R948" s="266"/>
    </row>
    <row r="949" spans="2:18" ht="15" customHeight="1">
      <c r="B949" s="268" t="str">
        <f>'MARKAH UTAMA'!J$13</f>
        <v>Ejaan &amp; Rencana Jawi</v>
      </c>
      <c r="C949" s="249"/>
      <c r="D949" s="249"/>
      <c r="E949" s="249"/>
      <c r="F949" s="249"/>
      <c r="G949" s="249"/>
      <c r="H949" s="249"/>
      <c r="I949" s="249"/>
      <c r="J949" s="265"/>
      <c r="K949" s="263">
        <f>'MARKAH UTAMA'!J$12</f>
        <v>5</v>
      </c>
      <c r="L949" s="264"/>
      <c r="M949" s="263">
        <f>'MARKAH UTAMA'!J33</f>
        <v>2</v>
      </c>
      <c r="N949" s="265"/>
      <c r="O949" s="409"/>
      <c r="P949" s="410"/>
      <c r="Q949" s="411"/>
      <c r="R949" s="266"/>
    </row>
    <row r="950" spans="2:18" ht="15" customHeight="1" thickBot="1">
      <c r="B950" s="269" t="str">
        <f>'MARKAH UTAMA'!K$13</f>
        <v>Bacaan dan Lisan</v>
      </c>
      <c r="C950" s="254"/>
      <c r="D950" s="254"/>
      <c r="E950" s="254"/>
      <c r="F950" s="254"/>
      <c r="G950" s="254"/>
      <c r="H950" s="254"/>
      <c r="I950" s="254"/>
      <c r="J950" s="270"/>
      <c r="K950" s="271">
        <f>'MARKAH UTAMA'!K$12</f>
        <v>30</v>
      </c>
      <c r="L950" s="272"/>
      <c r="M950" s="271">
        <f>'MARKAH UTAMA'!K33</f>
        <v>23</v>
      </c>
      <c r="N950" s="273"/>
      <c r="O950" s="409"/>
      <c r="P950" s="410"/>
      <c r="Q950" s="411"/>
      <c r="R950" s="266"/>
    </row>
    <row r="951" spans="2:18" ht="15" customHeight="1" thickBot="1">
      <c r="B951" s="274"/>
      <c r="C951" s="403" t="s">
        <v>67</v>
      </c>
      <c r="D951" s="404"/>
      <c r="E951" s="404"/>
      <c r="F951" s="404"/>
      <c r="G951" s="404"/>
      <c r="H951" s="404"/>
      <c r="I951" s="404"/>
      <c r="J951" s="405"/>
      <c r="K951" s="277">
        <f>SUM(K943:K950)</f>
        <v>100</v>
      </c>
      <c r="L951" s="275"/>
      <c r="M951" s="277">
        <f>SUM(M943:M950)</f>
        <v>42</v>
      </c>
      <c r="N951" s="278"/>
      <c r="O951" s="412"/>
      <c r="P951" s="413"/>
      <c r="Q951" s="414"/>
      <c r="R951" s="279"/>
    </row>
    <row r="952" spans="2:18" ht="15" customHeight="1" thickTop="1">
      <c r="B952" s="280" t="s">
        <v>22</v>
      </c>
      <c r="C952" s="281"/>
      <c r="D952" s="281"/>
      <c r="E952" s="282"/>
      <c r="F952" s="282"/>
      <c r="G952" s="281"/>
      <c r="H952" s="281"/>
      <c r="I952" s="281"/>
      <c r="J952" s="283"/>
      <c r="K952" s="284"/>
      <c r="L952" s="285"/>
      <c r="M952" s="285"/>
      <c r="N952" s="286"/>
      <c r="O952" s="406">
        <f>'MARKAH UTAMA'!R33</f>
        <v>20</v>
      </c>
      <c r="P952" s="407"/>
      <c r="Q952" s="408"/>
      <c r="R952" s="279"/>
    </row>
    <row r="953" spans="2:18" ht="15" customHeight="1">
      <c r="B953" s="287" t="str">
        <f>'MARKAH UTAMA'!N$13</f>
        <v>Aktiviti</v>
      </c>
      <c r="C953" s="288"/>
      <c r="D953" s="261"/>
      <c r="E953" s="289"/>
      <c r="F953" s="289"/>
      <c r="G953" s="261"/>
      <c r="H953" s="261"/>
      <c r="I953" s="261"/>
      <c r="J953" s="261"/>
      <c r="K953" s="263">
        <f>'MARKAH UTAMA'!N$12</f>
        <v>20</v>
      </c>
      <c r="L953" s="264"/>
      <c r="M953" s="263">
        <f>'MARKAH UTAMA'!N33</f>
        <v>10</v>
      </c>
      <c r="N953" s="264"/>
      <c r="O953" s="409"/>
      <c r="P953" s="410"/>
      <c r="Q953" s="411"/>
      <c r="R953" s="279"/>
    </row>
    <row r="954" spans="2:18" ht="15" customHeight="1">
      <c r="B954" s="290" t="str">
        <f>'MARKAH UTAMA'!O$13</f>
        <v>Congak &amp; Sifir</v>
      </c>
      <c r="C954" s="249"/>
      <c r="D954" s="249"/>
      <c r="E954" s="291"/>
      <c r="F954" s="291"/>
      <c r="G954" s="249"/>
      <c r="H954" s="249"/>
      <c r="I954" s="249"/>
      <c r="J954" s="249"/>
      <c r="K954" s="263">
        <f>'MARKAH UTAMA'!O$12</f>
        <v>30</v>
      </c>
      <c r="L954" s="264"/>
      <c r="M954" s="263">
        <f>'MARKAH UTAMA'!O33</f>
        <v>10</v>
      </c>
      <c r="N954" s="264"/>
      <c r="O954" s="409"/>
      <c r="P954" s="410"/>
      <c r="Q954" s="411"/>
      <c r="R954" s="279"/>
    </row>
    <row r="955" spans="2:18" ht="15" customHeight="1" thickBot="1">
      <c r="B955" s="292" t="str">
        <f>'MARKAH UTAMA'!P$13</f>
        <v>Matematik</v>
      </c>
      <c r="C955" s="254"/>
      <c r="D955" s="254"/>
      <c r="E955" s="293"/>
      <c r="F955" s="293"/>
      <c r="G955" s="293"/>
      <c r="H955" s="293"/>
      <c r="I955" s="293"/>
      <c r="J955" s="293"/>
      <c r="K955" s="294">
        <f>'MARKAH UTAMA'!P$12</f>
        <v>50</v>
      </c>
      <c r="L955" s="295"/>
      <c r="M955" s="294">
        <f>'MARKAH UTAMA'!P33</f>
        <v>12</v>
      </c>
      <c r="N955" s="296"/>
      <c r="O955" s="409"/>
      <c r="P955" s="410"/>
      <c r="Q955" s="411"/>
      <c r="R955" s="279"/>
    </row>
    <row r="956" spans="2:18" ht="15" customHeight="1" thickBot="1">
      <c r="B956" s="274"/>
      <c r="C956" s="403" t="s">
        <v>67</v>
      </c>
      <c r="D956" s="404"/>
      <c r="E956" s="404"/>
      <c r="F956" s="404"/>
      <c r="G956" s="404"/>
      <c r="H956" s="404"/>
      <c r="I956" s="404"/>
      <c r="J956" s="405"/>
      <c r="K956" s="297">
        <f>SUM(K953:K955)</f>
        <v>100</v>
      </c>
      <c r="L956" s="275"/>
      <c r="M956" s="277">
        <f>SUM(M953:M955)</f>
        <v>32</v>
      </c>
      <c r="N956" s="298"/>
      <c r="O956" s="412"/>
      <c r="P956" s="413"/>
      <c r="Q956" s="414"/>
      <c r="R956" s="279"/>
    </row>
    <row r="957" spans="2:18" ht="15" customHeight="1" thickTop="1">
      <c r="B957" s="280" t="s">
        <v>21</v>
      </c>
      <c r="C957" s="281"/>
      <c r="D957" s="281"/>
      <c r="E957" s="282"/>
      <c r="F957" s="282"/>
      <c r="G957" s="281"/>
      <c r="H957" s="281"/>
      <c r="I957" s="281"/>
      <c r="J957" s="283"/>
      <c r="K957" s="284"/>
      <c r="L957" s="285"/>
      <c r="M957" s="285"/>
      <c r="N957" s="286"/>
      <c r="O957" s="406">
        <f>'MARKAH UTAMA'!Z33</f>
        <v>21</v>
      </c>
      <c r="P957" s="407"/>
      <c r="Q957" s="408"/>
      <c r="R957" s="266"/>
    </row>
    <row r="958" spans="2:18" ht="15" customHeight="1">
      <c r="B958" s="287" t="str">
        <f>'MARKAH UTAMA'!S$13</f>
        <v>Composition</v>
      </c>
      <c r="C958" s="261"/>
      <c r="D958" s="261"/>
      <c r="E958" s="299"/>
      <c r="F958" s="299"/>
      <c r="G958" s="261"/>
      <c r="H958" s="261"/>
      <c r="I958" s="261"/>
      <c r="J958" s="262"/>
      <c r="K958" s="300">
        <f>'MARKAH UTAMA'!S$12</f>
        <v>20</v>
      </c>
      <c r="L958" s="301"/>
      <c r="M958" s="300">
        <f>'MARKAH UTAMA'!S33</f>
        <v>1</v>
      </c>
      <c r="N958" s="301"/>
      <c r="O958" s="409"/>
      <c r="P958" s="410"/>
      <c r="Q958" s="411"/>
      <c r="R958" s="266"/>
    </row>
    <row r="959" spans="2:18" ht="15" customHeight="1">
      <c r="B959" s="302" t="str">
        <f>'MARKAH UTAMA'!T$13</f>
        <v>Grammar</v>
      </c>
      <c r="C959" s="303"/>
      <c r="D959" s="249"/>
      <c r="E959" s="291"/>
      <c r="F959" s="291"/>
      <c r="G959" s="291"/>
      <c r="H959" s="291"/>
      <c r="I959" s="291"/>
      <c r="J959" s="265"/>
      <c r="K959" s="263">
        <v>20</v>
      </c>
      <c r="L959" s="264"/>
      <c r="M959" s="263">
        <f>'MARKAH UTAMA'!T33</f>
        <v>0</v>
      </c>
      <c r="N959" s="264"/>
      <c r="O959" s="409"/>
      <c r="P959" s="410"/>
      <c r="Q959" s="411"/>
      <c r="R959" s="266"/>
    </row>
    <row r="960" spans="2:18" ht="15" customHeight="1">
      <c r="B960" s="302" t="str">
        <f>'MARKAH UTAMA'!U$13</f>
        <v>Comprehension</v>
      </c>
      <c r="C960" s="303"/>
      <c r="D960" s="249"/>
      <c r="E960" s="291"/>
      <c r="F960" s="291"/>
      <c r="G960" s="249"/>
      <c r="H960" s="249"/>
      <c r="I960" s="249"/>
      <c r="J960" s="265"/>
      <c r="K960" s="263">
        <f>'MARKAH UTAMA'!U$12</f>
        <v>10</v>
      </c>
      <c r="L960" s="264"/>
      <c r="M960" s="263">
        <f>'MARKAH UTAMA'!U33</f>
        <v>0</v>
      </c>
      <c r="N960" s="264"/>
      <c r="O960" s="409"/>
      <c r="P960" s="410"/>
      <c r="Q960" s="411"/>
      <c r="R960" s="266"/>
    </row>
    <row r="961" spans="2:18" ht="15" customHeight="1">
      <c r="B961" s="302" t="str">
        <f>'MARKAH UTAMA'!V$13</f>
        <v>Vocabulary</v>
      </c>
      <c r="C961" s="249"/>
      <c r="D961" s="249"/>
      <c r="E961" s="291"/>
      <c r="F961" s="291"/>
      <c r="G961" s="249"/>
      <c r="H961" s="249"/>
      <c r="I961" s="249"/>
      <c r="J961" s="265"/>
      <c r="K961" s="263">
        <f>'MARKAH UTAMA'!V$12</f>
        <v>10</v>
      </c>
      <c r="L961" s="264"/>
      <c r="M961" s="263">
        <f>'MARKAH UTAMA'!V33</f>
        <v>0</v>
      </c>
      <c r="N961" s="264"/>
      <c r="O961" s="409"/>
      <c r="P961" s="410"/>
      <c r="Q961" s="411"/>
      <c r="R961" s="266"/>
    </row>
    <row r="962" spans="2:18" ht="15" customHeight="1">
      <c r="B962" s="302" t="str">
        <f>'MARKAH UTAMA'!W$13</f>
        <v>Spelling</v>
      </c>
      <c r="C962" s="249"/>
      <c r="D962" s="249"/>
      <c r="E962" s="291"/>
      <c r="F962" s="291"/>
      <c r="G962" s="249"/>
      <c r="H962" s="249"/>
      <c r="I962" s="249"/>
      <c r="J962" s="265"/>
      <c r="K962" s="263">
        <f>'MARKAH UTAMA'!W$12</f>
        <v>10</v>
      </c>
      <c r="L962" s="264"/>
      <c r="M962" s="263">
        <f>'MARKAH UTAMA'!W33</f>
        <v>0</v>
      </c>
      <c r="N962" s="264"/>
      <c r="O962" s="409"/>
      <c r="P962" s="410"/>
      <c r="Q962" s="411"/>
      <c r="R962" s="266"/>
    </row>
    <row r="963" spans="2:18" ht="15" customHeight="1" thickBot="1">
      <c r="B963" s="292" t="str">
        <f>'MARKAH UTAMA'!X$13</f>
        <v>Reading &amp; Oral</v>
      </c>
      <c r="C963" s="254"/>
      <c r="D963" s="254"/>
      <c r="E963" s="304"/>
      <c r="F963" s="304"/>
      <c r="G963" s="254"/>
      <c r="H963" s="254"/>
      <c r="I963" s="254"/>
      <c r="J963" s="270"/>
      <c r="K963" s="294">
        <f>'MARKAH UTAMA'!X$12</f>
        <v>30</v>
      </c>
      <c r="L963" s="296"/>
      <c r="M963" s="294">
        <f>'MARKAH UTAMA'!X33</f>
        <v>11</v>
      </c>
      <c r="N963" s="296"/>
      <c r="O963" s="409"/>
      <c r="P963" s="410"/>
      <c r="Q963" s="411"/>
      <c r="R963" s="266"/>
    </row>
    <row r="964" spans="2:18" ht="15" customHeight="1" thickBot="1">
      <c r="B964" s="274"/>
      <c r="C964" s="403" t="s">
        <v>67</v>
      </c>
      <c r="D964" s="404"/>
      <c r="E964" s="404"/>
      <c r="F964" s="404"/>
      <c r="G964" s="404"/>
      <c r="H964" s="404"/>
      <c r="I964" s="404"/>
      <c r="J964" s="405"/>
      <c r="K964" s="275">
        <f>SUM(K958:K963)</f>
        <v>100</v>
      </c>
      <c r="L964" s="275"/>
      <c r="M964" s="297">
        <f>SUM(M958:M963)</f>
        <v>12</v>
      </c>
      <c r="N964" s="305"/>
      <c r="O964" s="412"/>
      <c r="P964" s="413"/>
      <c r="Q964" s="414"/>
      <c r="R964" s="279"/>
    </row>
    <row r="965" spans="2:18" ht="15" customHeight="1" thickTop="1">
      <c r="B965" s="306" t="str">
        <f>'MARKAH UTAMA'!AA$13</f>
        <v>PELAJARAN AM</v>
      </c>
      <c r="C965" s="307"/>
      <c r="D965" s="308"/>
      <c r="E965" s="308"/>
      <c r="F965" s="308"/>
      <c r="G965" s="261"/>
      <c r="H965" s="261"/>
      <c r="I965" s="261"/>
      <c r="J965" s="261"/>
      <c r="K965" s="300">
        <f>'MARKAH UTAMA'!AA$11</f>
        <v>100</v>
      </c>
      <c r="L965" s="261"/>
      <c r="M965" s="300">
        <f>'MARKAH UTAMA'!AA33</f>
        <v>39</v>
      </c>
      <c r="N965" s="301"/>
      <c r="O965" s="400">
        <f>'MARKAH UTAMA'!AB33</f>
        <v>20</v>
      </c>
      <c r="P965" s="401"/>
      <c r="Q965" s="402"/>
      <c r="R965" s="279"/>
    </row>
    <row r="966" spans="2:18" ht="15" customHeight="1">
      <c r="B966" s="309" t="str">
        <f>'MARKAH UTAMA'!AC$13</f>
        <v>S I V I K</v>
      </c>
      <c r="C966" s="310"/>
      <c r="D966" s="311"/>
      <c r="E966" s="311"/>
      <c r="F966" s="311"/>
      <c r="G966" s="249"/>
      <c r="H966" s="249"/>
      <c r="I966" s="249"/>
      <c r="J966" s="249"/>
      <c r="K966" s="263">
        <f>'MARKAH UTAMA'!AC$11</f>
        <v>50</v>
      </c>
      <c r="L966" s="249"/>
      <c r="M966" s="263">
        <f>'MARKAH UTAMA'!AC33</f>
        <v>13</v>
      </c>
      <c r="N966" s="264"/>
      <c r="O966" s="382">
        <f>'MARKAH UTAMA'!AD33</f>
        <v>21</v>
      </c>
      <c r="P966" s="383"/>
      <c r="Q966" s="384"/>
      <c r="R966" s="279"/>
    </row>
    <row r="967" spans="2:18" ht="15" customHeight="1">
      <c r="B967" s="309" t="str">
        <f>'MARKAH UTAMA'!AE$13</f>
        <v>L U K I S A N</v>
      </c>
      <c r="C967" s="310"/>
      <c r="D967" s="310"/>
      <c r="E967" s="310"/>
      <c r="F967" s="310"/>
      <c r="G967" s="249"/>
      <c r="H967" s="249"/>
      <c r="I967" s="249"/>
      <c r="J967" s="249"/>
      <c r="K967" s="263">
        <f>'MARKAH UTAMA'!AE$11</f>
        <v>50</v>
      </c>
      <c r="L967" s="249"/>
      <c r="M967" s="263">
        <f>'MARKAH UTAMA'!AE33</f>
        <v>27</v>
      </c>
      <c r="N967" s="264"/>
      <c r="O967" s="382">
        <f>'MARKAH UTAMA'!AF33</f>
        <v>21</v>
      </c>
      <c r="P967" s="383"/>
      <c r="Q967" s="384"/>
      <c r="R967" s="279"/>
    </row>
    <row r="968" spans="2:18" ht="15" customHeight="1">
      <c r="B968" s="309" t="str">
        <f>'MARKAH UTAMA'!AG$13</f>
        <v>PELAJARAN  UGAMA ISLAM</v>
      </c>
      <c r="C968" s="310"/>
      <c r="D968" s="310"/>
      <c r="E968" s="310"/>
      <c r="F968" s="310"/>
      <c r="G968" s="249"/>
      <c r="H968" s="249"/>
      <c r="I968" s="249"/>
      <c r="J968" s="249"/>
      <c r="K968" s="263">
        <f>'MARKAH UTAMA'!AG$11</f>
        <v>100</v>
      </c>
      <c r="L968" s="249"/>
      <c r="M968" s="263">
        <f>'MARKAH UTAMA'!AG33</f>
        <v>53</v>
      </c>
      <c r="N968" s="264"/>
      <c r="O968" s="382">
        <f>'MARKAH UTAMA'!AH33</f>
        <v>20</v>
      </c>
      <c r="P968" s="383"/>
      <c r="Q968" s="384"/>
      <c r="R968" s="279"/>
    </row>
    <row r="969" spans="2:18" ht="15" customHeight="1" thickBot="1">
      <c r="B969" s="312" t="str">
        <f>'MARKAH UTAMA'!AI$13</f>
        <v>PENDIDIKAN JASMANI</v>
      </c>
      <c r="C969" s="313"/>
      <c r="D969" s="314"/>
      <c r="E969" s="314"/>
      <c r="F969" s="314"/>
      <c r="G969" s="254"/>
      <c r="H969" s="254"/>
      <c r="I969" s="254"/>
      <c r="J969" s="254"/>
      <c r="K969" s="294">
        <f>'MARKAH UTAMA'!AI$11</f>
        <v>50</v>
      </c>
      <c r="L969" s="254"/>
      <c r="M969" s="294">
        <f>'MARKAH UTAMA'!AI33</f>
        <v>32</v>
      </c>
      <c r="N969" s="296"/>
      <c r="O969" s="394">
        <f>'MARKAH UTAMA'!AJ33</f>
        <v>15</v>
      </c>
      <c r="P969" s="395"/>
      <c r="Q969" s="396"/>
      <c r="R969" s="279"/>
    </row>
    <row r="970" spans="2:17" ht="15" customHeight="1" thickBot="1">
      <c r="B970" s="315"/>
      <c r="C970" s="316"/>
      <c r="D970" s="387" t="s">
        <v>65</v>
      </c>
      <c r="E970" s="387"/>
      <c r="F970" s="387"/>
      <c r="G970" s="387"/>
      <c r="H970" s="387"/>
      <c r="I970" s="387"/>
      <c r="J970" s="388"/>
      <c r="K970" s="277">
        <f>K951+K956+K964+K965+K966+K967+K968+K969</f>
        <v>650</v>
      </c>
      <c r="L970" s="275"/>
      <c r="M970" s="277">
        <f>M951+M956+M964+M965+M966+M967+M968+M969</f>
        <v>250</v>
      </c>
      <c r="N970" s="298"/>
      <c r="O970" s="397">
        <f>'MARKAH UTAMA'!AM33</f>
        <v>20</v>
      </c>
      <c r="P970" s="398"/>
      <c r="Q970" s="399"/>
    </row>
    <row r="971" spans="2:17" ht="15" customHeight="1" thickBot="1" thickTop="1">
      <c r="B971" s="391" t="s">
        <v>66</v>
      </c>
      <c r="C971" s="392"/>
      <c r="D971" s="392"/>
      <c r="E971" s="392"/>
      <c r="F971" s="392"/>
      <c r="G971" s="392"/>
      <c r="H971" s="392"/>
      <c r="I971" s="392"/>
      <c r="J971" s="393"/>
      <c r="K971" s="418">
        <f>M970/K970</f>
        <v>0.38461538461538464</v>
      </c>
      <c r="L971" s="419"/>
      <c r="M971" s="419"/>
      <c r="N971" s="419"/>
      <c r="O971" s="419"/>
      <c r="P971" s="419"/>
      <c r="Q971" s="420"/>
    </row>
    <row r="972" spans="2:17" ht="15" customHeight="1">
      <c r="B972" s="317"/>
      <c r="C972" s="318"/>
      <c r="D972" s="319"/>
      <c r="E972" s="319"/>
      <c r="F972" s="318"/>
      <c r="G972" s="318"/>
      <c r="H972" s="318"/>
      <c r="I972" s="318"/>
      <c r="J972" s="318"/>
      <c r="K972" s="320"/>
      <c r="L972" s="320"/>
      <c r="M972" s="320"/>
      <c r="N972" s="320"/>
      <c r="O972" s="320"/>
      <c r="P972" s="320"/>
      <c r="Q972" s="320"/>
    </row>
    <row r="973" spans="2:19" ht="15" customHeight="1">
      <c r="B973" s="240" t="s">
        <v>60</v>
      </c>
      <c r="C973" s="321"/>
      <c r="D973" s="385">
        <f>'MARKAH UTAMA'!$AL$37</f>
        <v>0.7818315018315019</v>
      </c>
      <c r="E973" s="385"/>
      <c r="F973" s="385"/>
      <c r="G973" s="321" t="s">
        <v>32</v>
      </c>
      <c r="L973" s="322">
        <f>'MARKAH UTAMA'!AM33</f>
        <v>20</v>
      </c>
      <c r="M973" s="321" t="s">
        <v>31</v>
      </c>
      <c r="N973" s="321"/>
      <c r="O973" s="321"/>
      <c r="P973" s="335">
        <f>'MARKAH UTAMA'!$AW$9</f>
        <v>21</v>
      </c>
      <c r="Q973" s="245" t="s">
        <v>64</v>
      </c>
      <c r="S973" s="324"/>
    </row>
    <row r="974" spans="2:19" ht="15" customHeight="1">
      <c r="B974" s="325" t="s">
        <v>61</v>
      </c>
      <c r="C974" s="321"/>
      <c r="D974" s="325"/>
      <c r="E974" s="386">
        <v>103</v>
      </c>
      <c r="F974" s="386"/>
      <c r="G974" s="321" t="s">
        <v>45</v>
      </c>
      <c r="I974" s="240" t="s">
        <v>62</v>
      </c>
      <c r="J974" s="220">
        <f>'MARKAH UTAMA'!AW33</f>
        <v>102</v>
      </c>
      <c r="K974" s="325" t="s">
        <v>45</v>
      </c>
      <c r="M974" s="325" t="s">
        <v>33</v>
      </c>
      <c r="N974" s="241"/>
      <c r="O974" s="220">
        <f>'MARKAH UTAMA'!AX33</f>
        <v>1</v>
      </c>
      <c r="P974" s="325" t="s">
        <v>45</v>
      </c>
      <c r="Q974" s="242"/>
      <c r="S974" s="324"/>
    </row>
    <row r="975" spans="2:19" ht="15" customHeight="1">
      <c r="B975" s="321"/>
      <c r="C975" s="321"/>
      <c r="D975" s="324"/>
      <c r="E975" s="324"/>
      <c r="F975" s="324"/>
      <c r="G975" s="324"/>
      <c r="H975" s="324"/>
      <c r="I975" s="324"/>
      <c r="J975" s="324"/>
      <c r="K975" s="324"/>
      <c r="L975" s="324"/>
      <c r="M975" s="324"/>
      <c r="N975" s="324"/>
      <c r="O975" s="324"/>
      <c r="P975" s="324"/>
      <c r="Q975" s="242"/>
      <c r="S975" s="324"/>
    </row>
    <row r="976" spans="2:19" ht="15" customHeight="1">
      <c r="B976" s="326" t="s">
        <v>68</v>
      </c>
      <c r="C976" s="324"/>
      <c r="D976" s="324"/>
      <c r="E976" s="324"/>
      <c r="F976" s="324"/>
      <c r="G976" s="324"/>
      <c r="H976" s="324"/>
      <c r="I976" s="324"/>
      <c r="J976" s="324"/>
      <c r="K976" s="324"/>
      <c r="L976" s="324"/>
      <c r="M976" s="324"/>
      <c r="N976" s="324"/>
      <c r="O976" s="324"/>
      <c r="P976" s="324"/>
      <c r="Q976" s="242"/>
      <c r="S976" s="324"/>
    </row>
    <row r="977" spans="2:17" ht="15" customHeight="1">
      <c r="B977" s="327" t="s">
        <v>227</v>
      </c>
      <c r="C977" s="327"/>
      <c r="D977" s="327"/>
      <c r="E977" s="327"/>
      <c r="F977" s="327"/>
      <c r="G977" s="327"/>
      <c r="H977" s="327"/>
      <c r="I977" s="327"/>
      <c r="J977" s="327"/>
      <c r="K977" s="327"/>
      <c r="L977" s="327"/>
      <c r="M977" s="327"/>
      <c r="N977" s="327"/>
      <c r="O977" s="327"/>
      <c r="P977" s="327"/>
      <c r="Q977" s="328"/>
    </row>
    <row r="978" spans="2:17" ht="15" customHeight="1">
      <c r="B978" s="329" t="s">
        <v>228</v>
      </c>
      <c r="C978" s="329"/>
      <c r="D978" s="329"/>
      <c r="E978" s="329"/>
      <c r="F978" s="329"/>
      <c r="G978" s="329"/>
      <c r="H978" s="329"/>
      <c r="I978" s="329"/>
      <c r="J978" s="329"/>
      <c r="K978" s="329"/>
      <c r="L978" s="329"/>
      <c r="M978" s="329"/>
      <c r="N978" s="329"/>
      <c r="O978" s="329"/>
      <c r="P978" s="329"/>
      <c r="Q978" s="330"/>
    </row>
    <row r="979" spans="2:17" ht="15" customHeight="1">
      <c r="B979" s="329" t="s">
        <v>229</v>
      </c>
      <c r="C979" s="329"/>
      <c r="D979" s="329"/>
      <c r="E979" s="329"/>
      <c r="F979" s="329"/>
      <c r="G979" s="329"/>
      <c r="H979" s="329"/>
      <c r="I979" s="329"/>
      <c r="J979" s="329"/>
      <c r="K979" s="329"/>
      <c r="L979" s="329"/>
      <c r="M979" s="329"/>
      <c r="N979" s="329"/>
      <c r="O979" s="329"/>
      <c r="P979" s="329"/>
      <c r="Q979" s="330"/>
    </row>
    <row r="980" spans="2:17" ht="15" customHeight="1">
      <c r="B980" s="329" t="s">
        <v>230</v>
      </c>
      <c r="C980" s="329"/>
      <c r="D980" s="329"/>
      <c r="E980" s="329"/>
      <c r="F980" s="329"/>
      <c r="G980" s="329"/>
      <c r="H980" s="329"/>
      <c r="I980" s="329"/>
      <c r="J980" s="329"/>
      <c r="K980" s="329"/>
      <c r="L980" s="329"/>
      <c r="M980" s="329"/>
      <c r="N980" s="329"/>
      <c r="O980" s="329"/>
      <c r="P980" s="329"/>
      <c r="Q980" s="330"/>
    </row>
    <row r="981" spans="2:17" ht="15" customHeight="1">
      <c r="B981" s="329" t="s">
        <v>231</v>
      </c>
      <c r="C981" s="329"/>
      <c r="D981" s="329"/>
      <c r="E981" s="329"/>
      <c r="F981" s="329"/>
      <c r="G981" s="329"/>
      <c r="H981" s="329"/>
      <c r="I981" s="329"/>
      <c r="J981" s="329"/>
      <c r="K981" s="329"/>
      <c r="L981" s="329"/>
      <c r="M981" s="329"/>
      <c r="N981" s="329"/>
      <c r="O981" s="329"/>
      <c r="P981" s="329"/>
      <c r="Q981" s="330"/>
    </row>
    <row r="983" spans="2:4" ht="15" customHeight="1">
      <c r="B983" s="240" t="s">
        <v>24</v>
      </c>
      <c r="D983" s="240" t="str">
        <f>'MARKAH UTAMA'!C34</f>
        <v>AISYAH HUMAIRAH BINTI OSMAN</v>
      </c>
    </row>
    <row r="985" spans="2:16" ht="15" customHeight="1">
      <c r="B985" s="240" t="str">
        <f>$B$4</f>
        <v>Sekolah Rendah Haji Tarif, Brunei I</v>
      </c>
      <c r="K985" s="240" t="s">
        <v>55</v>
      </c>
      <c r="M985" s="243"/>
      <c r="N985" s="243"/>
      <c r="O985" s="244">
        <f>'MARKAH UTAMA'!AR34</f>
        <v>1773</v>
      </c>
      <c r="P985" s="244"/>
    </row>
    <row r="986" spans="2:14" ht="15" customHeight="1">
      <c r="B986" s="245" t="str">
        <f>$B$5</f>
        <v>DARJAH : 3</v>
      </c>
      <c r="C986" s="245"/>
      <c r="K986" s="340" t="s">
        <v>171</v>
      </c>
      <c r="L986" s="340"/>
      <c r="M986" s="340"/>
      <c r="N986" s="340"/>
    </row>
    <row r="987" spans="2:16" ht="15" customHeight="1">
      <c r="B987" s="240" t="s">
        <v>23</v>
      </c>
      <c r="C987" s="332">
        <f>'MARKAH UTAMA'!AS34</f>
        <v>8</v>
      </c>
      <c r="D987" s="245" t="s">
        <v>41</v>
      </c>
      <c r="E987" s="245"/>
      <c r="F987" s="245"/>
      <c r="G987" s="333">
        <f>'MARKAH UTAMA'!AT34</f>
        <v>8</v>
      </c>
      <c r="H987" s="245" t="s">
        <v>40</v>
      </c>
      <c r="J987" s="334">
        <f>'MARKAH UTAMA'!AU34</f>
        <v>21</v>
      </c>
      <c r="K987" s="245" t="s">
        <v>63</v>
      </c>
      <c r="M987" s="247"/>
      <c r="P987" s="245"/>
    </row>
    <row r="988" spans="7:9" ht="15" customHeight="1" thickBot="1">
      <c r="G988" s="246"/>
      <c r="H988" s="246"/>
      <c r="I988" s="246"/>
    </row>
    <row r="989" spans="2:17" ht="15" customHeight="1">
      <c r="B989" s="389" t="s">
        <v>29</v>
      </c>
      <c r="C989" s="342"/>
      <c r="D989" s="342"/>
      <c r="E989" s="342"/>
      <c r="F989" s="342"/>
      <c r="G989" s="342"/>
      <c r="H989" s="342"/>
      <c r="I989" s="342"/>
      <c r="J989" s="390"/>
      <c r="K989" s="341" t="s">
        <v>172</v>
      </c>
      <c r="L989" s="342"/>
      <c r="M989" s="342"/>
      <c r="N989" s="342"/>
      <c r="O989" s="342"/>
      <c r="P989" s="342"/>
      <c r="Q989" s="374"/>
    </row>
    <row r="990" spans="2:18" ht="15" customHeight="1">
      <c r="B990" s="248"/>
      <c r="C990" s="249"/>
      <c r="D990" s="250"/>
      <c r="E990" s="250"/>
      <c r="F990" s="250"/>
      <c r="G990" s="250"/>
      <c r="H990" s="250"/>
      <c r="I990" s="250"/>
      <c r="J990" s="251"/>
      <c r="K990" s="375" t="s">
        <v>58</v>
      </c>
      <c r="L990" s="376"/>
      <c r="M990" s="375" t="s">
        <v>59</v>
      </c>
      <c r="N990" s="376"/>
      <c r="O990" s="375" t="s">
        <v>54</v>
      </c>
      <c r="P990" s="377"/>
      <c r="Q990" s="378"/>
      <c r="R990" s="252"/>
    </row>
    <row r="991" spans="2:18" ht="15" customHeight="1">
      <c r="B991" s="253" t="s">
        <v>10</v>
      </c>
      <c r="C991" s="254"/>
      <c r="D991" s="255"/>
      <c r="E991" s="255"/>
      <c r="F991" s="255"/>
      <c r="G991" s="255"/>
      <c r="H991" s="255"/>
      <c r="I991" s="255"/>
      <c r="J991" s="256"/>
      <c r="K991" s="257"/>
      <c r="L991" s="258"/>
      <c r="M991" s="259"/>
      <c r="N991" s="258"/>
      <c r="O991" s="415">
        <f>'MARKAH UTAMA'!M34</f>
        <v>21</v>
      </c>
      <c r="P991" s="416"/>
      <c r="Q991" s="417"/>
      <c r="R991" s="252"/>
    </row>
    <row r="992" spans="2:18" ht="15" customHeight="1">
      <c r="B992" s="260" t="str">
        <f>'MARKAH UTAMA'!D$13</f>
        <v>Karangan</v>
      </c>
      <c r="C992" s="261"/>
      <c r="D992" s="261"/>
      <c r="E992" s="261"/>
      <c r="F992" s="261"/>
      <c r="G992" s="261"/>
      <c r="H992" s="261"/>
      <c r="I992" s="261"/>
      <c r="J992" s="262"/>
      <c r="K992" s="263">
        <f>'MARKAH UTAMA'!D$12</f>
        <v>20</v>
      </c>
      <c r="L992" s="264"/>
      <c r="M992" s="263">
        <f>'MARKAH UTAMA'!D34</f>
        <v>1</v>
      </c>
      <c r="N992" s="265"/>
      <c r="O992" s="409"/>
      <c r="P992" s="410"/>
      <c r="Q992" s="411"/>
      <c r="R992" s="266"/>
    </row>
    <row r="993" spans="2:18" ht="15" customHeight="1">
      <c r="B993" s="267" t="str">
        <f>'MARKAH UTAMA'!E$13</f>
        <v>Pemahaman</v>
      </c>
      <c r="C993" s="249"/>
      <c r="D993" s="249"/>
      <c r="E993" s="249"/>
      <c r="F993" s="249"/>
      <c r="G993" s="249"/>
      <c r="H993" s="249"/>
      <c r="I993" s="249"/>
      <c r="J993" s="265"/>
      <c r="K993" s="263">
        <f>'MARKAH UTAMA'!E$12</f>
        <v>10</v>
      </c>
      <c r="L993" s="264"/>
      <c r="M993" s="263">
        <f>'MARKAH UTAMA'!E34</f>
        <v>0</v>
      </c>
      <c r="N993" s="265"/>
      <c r="O993" s="409"/>
      <c r="P993" s="410"/>
      <c r="Q993" s="411"/>
      <c r="R993" s="266"/>
    </row>
    <row r="994" spans="2:18" ht="15" customHeight="1">
      <c r="B994" s="267" t="str">
        <f>'MARKAH UTAMA'!F$13</f>
        <v>Tatabahasa</v>
      </c>
      <c r="C994" s="249"/>
      <c r="D994" s="249"/>
      <c r="E994" s="249"/>
      <c r="F994" s="249"/>
      <c r="G994" s="249"/>
      <c r="H994" s="249"/>
      <c r="I994" s="249"/>
      <c r="J994" s="265"/>
      <c r="K994" s="263">
        <f>'MARKAH UTAMA'!F$12</f>
        <v>20</v>
      </c>
      <c r="L994" s="264"/>
      <c r="M994" s="263">
        <f>'MARKAH UTAMA'!F34</f>
        <v>10</v>
      </c>
      <c r="N994" s="265"/>
      <c r="O994" s="409"/>
      <c r="P994" s="410"/>
      <c r="Q994" s="411"/>
      <c r="R994" s="266"/>
    </row>
    <row r="995" spans="2:18" ht="15" customHeight="1">
      <c r="B995" s="267" t="str">
        <f>'MARKAH UTAMA'!G$13</f>
        <v>Tulisan Rumi</v>
      </c>
      <c r="C995" s="249"/>
      <c r="D995" s="249"/>
      <c r="E995" s="249"/>
      <c r="F995" s="249"/>
      <c r="G995" s="249"/>
      <c r="H995" s="249"/>
      <c r="I995" s="249"/>
      <c r="J995" s="265"/>
      <c r="K995" s="263">
        <f>'MARKAH UTAMA'!G$12</f>
        <v>5</v>
      </c>
      <c r="L995" s="264"/>
      <c r="M995" s="263">
        <f>'MARKAH UTAMA'!G34</f>
        <v>3</v>
      </c>
      <c r="N995" s="265"/>
      <c r="O995" s="409"/>
      <c r="P995" s="410"/>
      <c r="Q995" s="411"/>
      <c r="R995" s="266"/>
    </row>
    <row r="996" spans="2:18" ht="15" customHeight="1">
      <c r="B996" s="267" t="str">
        <f>'MARKAH UTAMA'!H$13</f>
        <v>Tulisan Jawi</v>
      </c>
      <c r="C996" s="249"/>
      <c r="D996" s="249"/>
      <c r="E996" s="249"/>
      <c r="F996" s="249"/>
      <c r="G996" s="249"/>
      <c r="H996" s="249"/>
      <c r="I996" s="249"/>
      <c r="J996" s="265"/>
      <c r="K996" s="263">
        <f>'MARKAH UTAMA'!H$12</f>
        <v>5</v>
      </c>
      <c r="L996" s="264"/>
      <c r="M996" s="263">
        <f>'MARKAH UTAMA'!H34</f>
        <v>3</v>
      </c>
      <c r="N996" s="265"/>
      <c r="O996" s="409"/>
      <c r="P996" s="410"/>
      <c r="Q996" s="411"/>
      <c r="R996" s="266"/>
    </row>
    <row r="997" spans="2:18" ht="15" customHeight="1">
      <c r="B997" s="267" t="str">
        <f>'MARKAH UTAMA'!I$13</f>
        <v>Ejaan  &amp; Rencana Rumi</v>
      </c>
      <c r="C997" s="249"/>
      <c r="D997" s="249"/>
      <c r="E997" s="249"/>
      <c r="F997" s="249"/>
      <c r="G997" s="249"/>
      <c r="H997" s="249"/>
      <c r="I997" s="249"/>
      <c r="J997" s="265"/>
      <c r="K997" s="263">
        <f>'MARKAH UTAMA'!I$12</f>
        <v>5</v>
      </c>
      <c r="L997" s="264"/>
      <c r="M997" s="263">
        <f>'MARKAH UTAMA'!I34</f>
        <v>0</v>
      </c>
      <c r="N997" s="265"/>
      <c r="O997" s="409"/>
      <c r="P997" s="410"/>
      <c r="Q997" s="411"/>
      <c r="R997" s="266"/>
    </row>
    <row r="998" spans="2:18" ht="15" customHeight="1">
      <c r="B998" s="268" t="str">
        <f>'MARKAH UTAMA'!J$13</f>
        <v>Ejaan &amp; Rencana Jawi</v>
      </c>
      <c r="C998" s="249"/>
      <c r="D998" s="249"/>
      <c r="E998" s="249"/>
      <c r="F998" s="249"/>
      <c r="G998" s="249"/>
      <c r="H998" s="249"/>
      <c r="I998" s="249"/>
      <c r="J998" s="265"/>
      <c r="K998" s="263">
        <f>'MARKAH UTAMA'!J$12</f>
        <v>5</v>
      </c>
      <c r="L998" s="264"/>
      <c r="M998" s="263">
        <f>'MARKAH UTAMA'!J34</f>
        <v>0</v>
      </c>
      <c r="N998" s="265"/>
      <c r="O998" s="409"/>
      <c r="P998" s="410"/>
      <c r="Q998" s="411"/>
      <c r="R998" s="266"/>
    </row>
    <row r="999" spans="2:18" ht="15" customHeight="1" thickBot="1">
      <c r="B999" s="269" t="str">
        <f>'MARKAH UTAMA'!K$13</f>
        <v>Bacaan dan Lisan</v>
      </c>
      <c r="C999" s="254"/>
      <c r="D999" s="254"/>
      <c r="E999" s="254"/>
      <c r="F999" s="254"/>
      <c r="G999" s="254"/>
      <c r="H999" s="254"/>
      <c r="I999" s="254"/>
      <c r="J999" s="270"/>
      <c r="K999" s="271">
        <f>'MARKAH UTAMA'!K$12</f>
        <v>30</v>
      </c>
      <c r="L999" s="272"/>
      <c r="M999" s="271">
        <f>'MARKAH UTAMA'!K34</f>
        <v>13</v>
      </c>
      <c r="N999" s="273"/>
      <c r="O999" s="409"/>
      <c r="P999" s="410"/>
      <c r="Q999" s="411"/>
      <c r="R999" s="266"/>
    </row>
    <row r="1000" spans="2:18" ht="15" customHeight="1" thickBot="1">
      <c r="B1000" s="274"/>
      <c r="C1000" s="403" t="s">
        <v>67</v>
      </c>
      <c r="D1000" s="404"/>
      <c r="E1000" s="404"/>
      <c r="F1000" s="404"/>
      <c r="G1000" s="404"/>
      <c r="H1000" s="404"/>
      <c r="I1000" s="404"/>
      <c r="J1000" s="405"/>
      <c r="K1000" s="277">
        <f>SUM(K992:K999)</f>
        <v>100</v>
      </c>
      <c r="L1000" s="275"/>
      <c r="M1000" s="277">
        <f>SUM(M992:M999)</f>
        <v>30</v>
      </c>
      <c r="N1000" s="278"/>
      <c r="O1000" s="412"/>
      <c r="P1000" s="413"/>
      <c r="Q1000" s="414"/>
      <c r="R1000" s="279"/>
    </row>
    <row r="1001" spans="2:18" ht="15" customHeight="1" thickTop="1">
      <c r="B1001" s="280" t="s">
        <v>22</v>
      </c>
      <c r="C1001" s="281"/>
      <c r="D1001" s="281"/>
      <c r="E1001" s="282"/>
      <c r="F1001" s="282"/>
      <c r="G1001" s="281"/>
      <c r="H1001" s="281"/>
      <c r="I1001" s="281"/>
      <c r="J1001" s="283"/>
      <c r="K1001" s="284"/>
      <c r="L1001" s="285"/>
      <c r="M1001" s="285"/>
      <c r="N1001" s="286"/>
      <c r="O1001" s="406">
        <f>'MARKAH UTAMA'!R34</f>
        <v>21</v>
      </c>
      <c r="P1001" s="407"/>
      <c r="Q1001" s="408"/>
      <c r="R1001" s="279"/>
    </row>
    <row r="1002" spans="2:18" ht="15" customHeight="1">
      <c r="B1002" s="287" t="str">
        <f>'MARKAH UTAMA'!N$13</f>
        <v>Aktiviti</v>
      </c>
      <c r="C1002" s="288"/>
      <c r="D1002" s="261"/>
      <c r="E1002" s="289"/>
      <c r="F1002" s="289"/>
      <c r="G1002" s="261"/>
      <c r="H1002" s="261"/>
      <c r="I1002" s="261"/>
      <c r="J1002" s="261"/>
      <c r="K1002" s="263">
        <f>'MARKAH UTAMA'!N$12</f>
        <v>20</v>
      </c>
      <c r="L1002" s="264"/>
      <c r="M1002" s="263">
        <f>'MARKAH UTAMA'!N34</f>
        <v>14</v>
      </c>
      <c r="N1002" s="264"/>
      <c r="O1002" s="409"/>
      <c r="P1002" s="410"/>
      <c r="Q1002" s="411"/>
      <c r="R1002" s="279"/>
    </row>
    <row r="1003" spans="2:18" ht="15" customHeight="1">
      <c r="B1003" s="290" t="str">
        <f>'MARKAH UTAMA'!O$13</f>
        <v>Congak &amp; Sifir</v>
      </c>
      <c r="C1003" s="249"/>
      <c r="D1003" s="249"/>
      <c r="E1003" s="291"/>
      <c r="F1003" s="291"/>
      <c r="G1003" s="249"/>
      <c r="H1003" s="249"/>
      <c r="I1003" s="249"/>
      <c r="J1003" s="249"/>
      <c r="K1003" s="263">
        <f>'MARKAH UTAMA'!O$12</f>
        <v>30</v>
      </c>
      <c r="L1003" s="264"/>
      <c r="M1003" s="263">
        <f>'MARKAH UTAMA'!O34</f>
        <v>2</v>
      </c>
      <c r="N1003" s="264"/>
      <c r="O1003" s="409"/>
      <c r="P1003" s="410"/>
      <c r="Q1003" s="411"/>
      <c r="R1003" s="279"/>
    </row>
    <row r="1004" spans="2:18" ht="15" customHeight="1" thickBot="1">
      <c r="B1004" s="292" t="str">
        <f>'MARKAH UTAMA'!P$13</f>
        <v>Matematik</v>
      </c>
      <c r="C1004" s="254"/>
      <c r="D1004" s="254"/>
      <c r="E1004" s="293"/>
      <c r="F1004" s="293"/>
      <c r="G1004" s="293"/>
      <c r="H1004" s="293"/>
      <c r="I1004" s="293"/>
      <c r="J1004" s="293"/>
      <c r="K1004" s="294">
        <f>'MARKAH UTAMA'!P$12</f>
        <v>50</v>
      </c>
      <c r="L1004" s="295"/>
      <c r="M1004" s="294">
        <f>'MARKAH UTAMA'!P34</f>
        <v>6</v>
      </c>
      <c r="N1004" s="296"/>
      <c r="O1004" s="409"/>
      <c r="P1004" s="410"/>
      <c r="Q1004" s="411"/>
      <c r="R1004" s="279"/>
    </row>
    <row r="1005" spans="2:18" ht="15" customHeight="1" thickBot="1">
      <c r="B1005" s="274"/>
      <c r="C1005" s="403" t="s">
        <v>67</v>
      </c>
      <c r="D1005" s="404"/>
      <c r="E1005" s="404"/>
      <c r="F1005" s="404"/>
      <c r="G1005" s="404"/>
      <c r="H1005" s="404"/>
      <c r="I1005" s="404"/>
      <c r="J1005" s="405"/>
      <c r="K1005" s="297">
        <f>SUM(K1002:K1004)</f>
        <v>100</v>
      </c>
      <c r="L1005" s="275"/>
      <c r="M1005" s="277">
        <f>SUM(M1002:M1004)</f>
        <v>22</v>
      </c>
      <c r="N1005" s="298"/>
      <c r="O1005" s="412"/>
      <c r="P1005" s="413"/>
      <c r="Q1005" s="414"/>
      <c r="R1005" s="279"/>
    </row>
    <row r="1006" spans="2:18" ht="15" customHeight="1" thickTop="1">
      <c r="B1006" s="280" t="s">
        <v>21</v>
      </c>
      <c r="C1006" s="281"/>
      <c r="D1006" s="281"/>
      <c r="E1006" s="282"/>
      <c r="F1006" s="282"/>
      <c r="G1006" s="281"/>
      <c r="H1006" s="281"/>
      <c r="I1006" s="281"/>
      <c r="J1006" s="283"/>
      <c r="K1006" s="284"/>
      <c r="L1006" s="285"/>
      <c r="M1006" s="285"/>
      <c r="N1006" s="286"/>
      <c r="O1006" s="406">
        <f>'MARKAH UTAMA'!Z34</f>
        <v>20</v>
      </c>
      <c r="P1006" s="407"/>
      <c r="Q1006" s="408"/>
      <c r="R1006" s="266"/>
    </row>
    <row r="1007" spans="2:18" ht="15" customHeight="1">
      <c r="B1007" s="287" t="str">
        <f>'MARKAH UTAMA'!S$13</f>
        <v>Composition</v>
      </c>
      <c r="C1007" s="261"/>
      <c r="D1007" s="261"/>
      <c r="E1007" s="299"/>
      <c r="F1007" s="299"/>
      <c r="G1007" s="261"/>
      <c r="H1007" s="261"/>
      <c r="I1007" s="261"/>
      <c r="J1007" s="262"/>
      <c r="K1007" s="300">
        <f>'MARKAH UTAMA'!S$12</f>
        <v>20</v>
      </c>
      <c r="L1007" s="301"/>
      <c r="M1007" s="300">
        <f>'MARKAH UTAMA'!S34</f>
        <v>0</v>
      </c>
      <c r="N1007" s="301"/>
      <c r="O1007" s="409"/>
      <c r="P1007" s="410"/>
      <c r="Q1007" s="411"/>
      <c r="R1007" s="266"/>
    </row>
    <row r="1008" spans="2:18" ht="15" customHeight="1">
      <c r="B1008" s="302" t="str">
        <f>'MARKAH UTAMA'!T$13</f>
        <v>Grammar</v>
      </c>
      <c r="C1008" s="303"/>
      <c r="D1008" s="249"/>
      <c r="E1008" s="291"/>
      <c r="F1008" s="291"/>
      <c r="G1008" s="291"/>
      <c r="H1008" s="291"/>
      <c r="I1008" s="291"/>
      <c r="J1008" s="265"/>
      <c r="K1008" s="263">
        <v>20</v>
      </c>
      <c r="L1008" s="264"/>
      <c r="M1008" s="263">
        <f>'MARKAH UTAMA'!T34</f>
        <v>4</v>
      </c>
      <c r="N1008" s="264"/>
      <c r="O1008" s="409"/>
      <c r="P1008" s="410"/>
      <c r="Q1008" s="411"/>
      <c r="R1008" s="266"/>
    </row>
    <row r="1009" spans="2:18" ht="15" customHeight="1">
      <c r="B1009" s="302" t="str">
        <f>'MARKAH UTAMA'!U$13</f>
        <v>Comprehension</v>
      </c>
      <c r="C1009" s="303"/>
      <c r="D1009" s="249"/>
      <c r="E1009" s="291"/>
      <c r="F1009" s="291"/>
      <c r="G1009" s="249"/>
      <c r="H1009" s="249"/>
      <c r="I1009" s="249"/>
      <c r="J1009" s="265"/>
      <c r="K1009" s="263">
        <f>'MARKAH UTAMA'!U$12</f>
        <v>10</v>
      </c>
      <c r="L1009" s="264"/>
      <c r="M1009" s="263">
        <f>'MARKAH UTAMA'!U34</f>
        <v>0</v>
      </c>
      <c r="N1009" s="264"/>
      <c r="O1009" s="409"/>
      <c r="P1009" s="410"/>
      <c r="Q1009" s="411"/>
      <c r="R1009" s="266"/>
    </row>
    <row r="1010" spans="2:18" ht="15" customHeight="1">
      <c r="B1010" s="302" t="str">
        <f>'MARKAH UTAMA'!V$13</f>
        <v>Vocabulary</v>
      </c>
      <c r="C1010" s="249"/>
      <c r="D1010" s="249"/>
      <c r="E1010" s="291"/>
      <c r="F1010" s="291"/>
      <c r="G1010" s="249"/>
      <c r="H1010" s="249"/>
      <c r="I1010" s="249"/>
      <c r="J1010" s="265"/>
      <c r="K1010" s="263">
        <f>'MARKAH UTAMA'!V$12</f>
        <v>10</v>
      </c>
      <c r="L1010" s="264"/>
      <c r="M1010" s="263">
        <f>'MARKAH UTAMA'!V34</f>
        <v>0</v>
      </c>
      <c r="N1010" s="264"/>
      <c r="O1010" s="409"/>
      <c r="P1010" s="410"/>
      <c r="Q1010" s="411"/>
      <c r="R1010" s="266"/>
    </row>
    <row r="1011" spans="2:18" ht="15" customHeight="1">
      <c r="B1011" s="302" t="str">
        <f>'MARKAH UTAMA'!W$13</f>
        <v>Spelling</v>
      </c>
      <c r="C1011" s="249"/>
      <c r="D1011" s="249"/>
      <c r="E1011" s="291"/>
      <c r="F1011" s="291"/>
      <c r="G1011" s="249"/>
      <c r="H1011" s="249"/>
      <c r="I1011" s="249"/>
      <c r="J1011" s="265"/>
      <c r="K1011" s="263">
        <f>'MARKAH UTAMA'!W$12</f>
        <v>10</v>
      </c>
      <c r="L1011" s="264"/>
      <c r="M1011" s="263">
        <f>'MARKAH UTAMA'!W34</f>
        <v>0</v>
      </c>
      <c r="N1011" s="264"/>
      <c r="O1011" s="409"/>
      <c r="P1011" s="410"/>
      <c r="Q1011" s="411"/>
      <c r="R1011" s="266"/>
    </row>
    <row r="1012" spans="2:18" ht="15" customHeight="1" thickBot="1">
      <c r="B1012" s="292" t="str">
        <f>'MARKAH UTAMA'!X$13</f>
        <v>Reading &amp; Oral</v>
      </c>
      <c r="C1012" s="254"/>
      <c r="D1012" s="254"/>
      <c r="E1012" s="304"/>
      <c r="F1012" s="304"/>
      <c r="G1012" s="254"/>
      <c r="H1012" s="254"/>
      <c r="I1012" s="254"/>
      <c r="J1012" s="270"/>
      <c r="K1012" s="294">
        <f>'MARKAH UTAMA'!X$12</f>
        <v>30</v>
      </c>
      <c r="L1012" s="296"/>
      <c r="M1012" s="294">
        <f>'MARKAH UTAMA'!X34</f>
        <v>19</v>
      </c>
      <c r="N1012" s="296"/>
      <c r="O1012" s="409"/>
      <c r="P1012" s="410"/>
      <c r="Q1012" s="411"/>
      <c r="R1012" s="266"/>
    </row>
    <row r="1013" spans="2:18" ht="15" customHeight="1" thickBot="1">
      <c r="B1013" s="274"/>
      <c r="C1013" s="403" t="s">
        <v>67</v>
      </c>
      <c r="D1013" s="404"/>
      <c r="E1013" s="404"/>
      <c r="F1013" s="404"/>
      <c r="G1013" s="404"/>
      <c r="H1013" s="404"/>
      <c r="I1013" s="404"/>
      <c r="J1013" s="405"/>
      <c r="K1013" s="275">
        <f>SUM(K1007:K1012)</f>
        <v>100</v>
      </c>
      <c r="L1013" s="275"/>
      <c r="M1013" s="297">
        <f>SUM(M1007:M1012)</f>
        <v>23</v>
      </c>
      <c r="N1013" s="305"/>
      <c r="O1013" s="412"/>
      <c r="P1013" s="413"/>
      <c r="Q1013" s="414"/>
      <c r="R1013" s="279"/>
    </row>
    <row r="1014" spans="2:18" ht="15" customHeight="1" thickTop="1">
      <c r="B1014" s="306" t="str">
        <f>'MARKAH UTAMA'!AA$13</f>
        <v>PELAJARAN AM</v>
      </c>
      <c r="C1014" s="307"/>
      <c r="D1014" s="308"/>
      <c r="E1014" s="308"/>
      <c r="F1014" s="308"/>
      <c r="G1014" s="261"/>
      <c r="H1014" s="261"/>
      <c r="I1014" s="261"/>
      <c r="J1014" s="261"/>
      <c r="K1014" s="300">
        <f>'MARKAH UTAMA'!AA$11</f>
        <v>100</v>
      </c>
      <c r="L1014" s="261"/>
      <c r="M1014" s="300">
        <f>'MARKAH UTAMA'!AA34</f>
        <v>29</v>
      </c>
      <c r="N1014" s="301"/>
      <c r="O1014" s="400">
        <f>'MARKAH UTAMA'!AB34</f>
        <v>21</v>
      </c>
      <c r="P1014" s="401"/>
      <c r="Q1014" s="402"/>
      <c r="R1014" s="279"/>
    </row>
    <row r="1015" spans="2:18" ht="15" customHeight="1">
      <c r="B1015" s="309" t="str">
        <f>'MARKAH UTAMA'!AC$13</f>
        <v>S I V I K</v>
      </c>
      <c r="C1015" s="310"/>
      <c r="D1015" s="311"/>
      <c r="E1015" s="311"/>
      <c r="F1015" s="311"/>
      <c r="G1015" s="249"/>
      <c r="H1015" s="249"/>
      <c r="I1015" s="249"/>
      <c r="J1015" s="249"/>
      <c r="K1015" s="263">
        <f>'MARKAH UTAMA'!AC$11</f>
        <v>50</v>
      </c>
      <c r="L1015" s="249"/>
      <c r="M1015" s="263">
        <f>'MARKAH UTAMA'!AC34</f>
        <v>22</v>
      </c>
      <c r="N1015" s="264"/>
      <c r="O1015" s="382">
        <f>'MARKAH UTAMA'!AD34</f>
        <v>20</v>
      </c>
      <c r="P1015" s="383"/>
      <c r="Q1015" s="384"/>
      <c r="R1015" s="279"/>
    </row>
    <row r="1016" spans="2:18" ht="15" customHeight="1">
      <c r="B1016" s="309" t="str">
        <f>'MARKAH UTAMA'!AE$13</f>
        <v>L U K I S A N</v>
      </c>
      <c r="C1016" s="310"/>
      <c r="D1016" s="310"/>
      <c r="E1016" s="310"/>
      <c r="F1016" s="310"/>
      <c r="G1016" s="249"/>
      <c r="H1016" s="249"/>
      <c r="I1016" s="249"/>
      <c r="J1016" s="249"/>
      <c r="K1016" s="263">
        <f>'MARKAH UTAMA'!AE$11</f>
        <v>50</v>
      </c>
      <c r="L1016" s="249"/>
      <c r="M1016" s="263">
        <f>'MARKAH UTAMA'!AE34</f>
        <v>31</v>
      </c>
      <c r="N1016" s="264"/>
      <c r="O1016" s="382">
        <f>'MARKAH UTAMA'!AF34</f>
        <v>20</v>
      </c>
      <c r="P1016" s="383"/>
      <c r="Q1016" s="384"/>
      <c r="R1016" s="279"/>
    </row>
    <row r="1017" spans="2:18" ht="15" customHeight="1">
      <c r="B1017" s="309" t="str">
        <f>'MARKAH UTAMA'!AG$13</f>
        <v>PELAJARAN  UGAMA ISLAM</v>
      </c>
      <c r="C1017" s="310"/>
      <c r="D1017" s="310"/>
      <c r="E1017" s="310"/>
      <c r="F1017" s="310"/>
      <c r="G1017" s="249"/>
      <c r="H1017" s="249"/>
      <c r="I1017" s="249"/>
      <c r="J1017" s="249"/>
      <c r="K1017" s="263">
        <f>'MARKAH UTAMA'!AG$11</f>
        <v>100</v>
      </c>
      <c r="L1017" s="249"/>
      <c r="M1017" s="263">
        <f>'MARKAH UTAMA'!AG34</f>
        <v>43</v>
      </c>
      <c r="N1017" s="264"/>
      <c r="O1017" s="382">
        <f>'MARKAH UTAMA'!AH34</f>
        <v>21</v>
      </c>
      <c r="P1017" s="383"/>
      <c r="Q1017" s="384"/>
      <c r="R1017" s="279"/>
    </row>
    <row r="1018" spans="2:18" ht="15" customHeight="1" thickBot="1">
      <c r="B1018" s="312" t="str">
        <f>'MARKAH UTAMA'!AI$13</f>
        <v>PENDIDIKAN JASMANI</v>
      </c>
      <c r="C1018" s="313"/>
      <c r="D1018" s="314"/>
      <c r="E1018" s="314"/>
      <c r="F1018" s="314"/>
      <c r="G1018" s="254"/>
      <c r="H1018" s="254"/>
      <c r="I1018" s="254"/>
      <c r="J1018" s="254"/>
      <c r="K1018" s="294">
        <f>'MARKAH UTAMA'!AI$11</f>
        <v>50</v>
      </c>
      <c r="L1018" s="254"/>
      <c r="M1018" s="294">
        <f>'MARKAH UTAMA'!AI34</f>
        <v>31</v>
      </c>
      <c r="N1018" s="296"/>
      <c r="O1018" s="394">
        <f>'MARKAH UTAMA'!AJ34</f>
        <v>17</v>
      </c>
      <c r="P1018" s="395"/>
      <c r="Q1018" s="396"/>
      <c r="R1018" s="279"/>
    </row>
    <row r="1019" spans="2:17" ht="15" customHeight="1" thickBot="1">
      <c r="B1019" s="315"/>
      <c r="C1019" s="316"/>
      <c r="D1019" s="387" t="s">
        <v>65</v>
      </c>
      <c r="E1019" s="387"/>
      <c r="F1019" s="387"/>
      <c r="G1019" s="387"/>
      <c r="H1019" s="387"/>
      <c r="I1019" s="387"/>
      <c r="J1019" s="388"/>
      <c r="K1019" s="277">
        <f>K1000+K1005+K1013+K1014+K1015+K1016+K1017+K1018</f>
        <v>650</v>
      </c>
      <c r="L1019" s="275"/>
      <c r="M1019" s="277">
        <f>M1000+M1005+M1013+M1014+M1015+M1016+M1017+M1018</f>
        <v>231</v>
      </c>
      <c r="N1019" s="298"/>
      <c r="O1019" s="397">
        <f>'MARKAH UTAMA'!AM34</f>
        <v>21</v>
      </c>
      <c r="P1019" s="398"/>
      <c r="Q1019" s="399"/>
    </row>
    <row r="1020" spans="2:17" ht="15" customHeight="1" thickBot="1" thickTop="1">
      <c r="B1020" s="391" t="s">
        <v>66</v>
      </c>
      <c r="C1020" s="392"/>
      <c r="D1020" s="392"/>
      <c r="E1020" s="392"/>
      <c r="F1020" s="392"/>
      <c r="G1020" s="392"/>
      <c r="H1020" s="392"/>
      <c r="I1020" s="392"/>
      <c r="J1020" s="393"/>
      <c r="K1020" s="379">
        <f>M1019/K1019</f>
        <v>0.3553846153846154</v>
      </c>
      <c r="L1020" s="380"/>
      <c r="M1020" s="380"/>
      <c r="N1020" s="380"/>
      <c r="O1020" s="380"/>
      <c r="P1020" s="380"/>
      <c r="Q1020" s="381"/>
    </row>
    <row r="1021" spans="2:17" ht="15" customHeight="1">
      <c r="B1021" s="317"/>
      <c r="C1021" s="318"/>
      <c r="D1021" s="319"/>
      <c r="E1021" s="319"/>
      <c r="F1021" s="318"/>
      <c r="G1021" s="318"/>
      <c r="H1021" s="318"/>
      <c r="I1021" s="318"/>
      <c r="J1021" s="318"/>
      <c r="K1021" s="320"/>
      <c r="L1021" s="320"/>
      <c r="M1021" s="320"/>
      <c r="N1021" s="320"/>
      <c r="O1021" s="320"/>
      <c r="P1021" s="320"/>
      <c r="Q1021" s="320"/>
    </row>
    <row r="1022" spans="2:19" ht="15" customHeight="1">
      <c r="B1022" s="240" t="s">
        <v>60</v>
      </c>
      <c r="C1022" s="321"/>
      <c r="D1022" s="385">
        <f>'MARKAH UTAMA'!$AL$37</f>
        <v>0.7818315018315019</v>
      </c>
      <c r="E1022" s="385"/>
      <c r="F1022" s="385"/>
      <c r="G1022" s="321" t="s">
        <v>32</v>
      </c>
      <c r="L1022" s="322">
        <f>'MARKAH UTAMA'!AM34</f>
        <v>21</v>
      </c>
      <c r="M1022" s="321" t="s">
        <v>31</v>
      </c>
      <c r="N1022" s="321"/>
      <c r="O1022" s="321"/>
      <c r="P1022" s="335">
        <f>'MARKAH UTAMA'!$AW$9</f>
        <v>21</v>
      </c>
      <c r="Q1022" s="245" t="s">
        <v>64</v>
      </c>
      <c r="S1022" s="324"/>
    </row>
    <row r="1023" spans="2:19" ht="15" customHeight="1">
      <c r="B1023" s="325" t="s">
        <v>61</v>
      </c>
      <c r="C1023" s="321"/>
      <c r="D1023" s="325"/>
      <c r="E1023" s="386">
        <v>103</v>
      </c>
      <c r="F1023" s="386"/>
      <c r="G1023" s="321" t="s">
        <v>45</v>
      </c>
      <c r="I1023" s="240" t="s">
        <v>62</v>
      </c>
      <c r="J1023" s="220">
        <f>'MARKAH UTAMA'!AW34</f>
        <v>102</v>
      </c>
      <c r="K1023" s="325" t="s">
        <v>45</v>
      </c>
      <c r="M1023" s="325" t="s">
        <v>33</v>
      </c>
      <c r="N1023" s="241"/>
      <c r="O1023" s="220">
        <f>'MARKAH UTAMA'!AX34</f>
        <v>1</v>
      </c>
      <c r="P1023" s="325" t="s">
        <v>45</v>
      </c>
      <c r="Q1023" s="242"/>
      <c r="S1023" s="324"/>
    </row>
    <row r="1024" spans="2:19" ht="15" customHeight="1">
      <c r="B1024" s="321"/>
      <c r="C1024" s="321"/>
      <c r="D1024" s="324"/>
      <c r="E1024" s="324"/>
      <c r="F1024" s="324"/>
      <c r="G1024" s="324"/>
      <c r="H1024" s="324"/>
      <c r="I1024" s="324"/>
      <c r="J1024" s="324"/>
      <c r="K1024" s="324"/>
      <c r="L1024" s="324"/>
      <c r="M1024" s="324"/>
      <c r="N1024" s="324"/>
      <c r="O1024" s="324"/>
      <c r="P1024" s="324"/>
      <c r="Q1024" s="242"/>
      <c r="S1024" s="324"/>
    </row>
    <row r="1025" spans="2:19" ht="15" customHeight="1">
      <c r="B1025" s="326" t="s">
        <v>68</v>
      </c>
      <c r="C1025" s="324"/>
      <c r="D1025" s="324"/>
      <c r="E1025" s="324"/>
      <c r="F1025" s="324"/>
      <c r="G1025" s="324"/>
      <c r="H1025" s="324"/>
      <c r="I1025" s="324"/>
      <c r="J1025" s="324"/>
      <c r="K1025" s="324"/>
      <c r="L1025" s="324"/>
      <c r="M1025" s="324"/>
      <c r="N1025" s="324"/>
      <c r="O1025" s="324"/>
      <c r="P1025" s="324"/>
      <c r="Q1025" s="242"/>
      <c r="S1025" s="324"/>
    </row>
    <row r="1026" spans="2:17" ht="15" customHeight="1">
      <c r="B1026" s="327" t="s">
        <v>232</v>
      </c>
      <c r="C1026" s="327"/>
      <c r="D1026" s="327"/>
      <c r="E1026" s="327"/>
      <c r="F1026" s="327"/>
      <c r="G1026" s="327"/>
      <c r="H1026" s="327"/>
      <c r="I1026" s="327"/>
      <c r="J1026" s="327"/>
      <c r="K1026" s="327"/>
      <c r="L1026" s="327"/>
      <c r="M1026" s="327"/>
      <c r="N1026" s="327"/>
      <c r="O1026" s="327"/>
      <c r="P1026" s="327"/>
      <c r="Q1026" s="328"/>
    </row>
    <row r="1027" spans="2:17" ht="15" customHeight="1">
      <c r="B1027" s="329" t="s">
        <v>233</v>
      </c>
      <c r="C1027" s="329"/>
      <c r="D1027" s="329"/>
      <c r="E1027" s="329"/>
      <c r="F1027" s="329"/>
      <c r="G1027" s="329"/>
      <c r="H1027" s="329"/>
      <c r="I1027" s="329"/>
      <c r="J1027" s="329"/>
      <c r="K1027" s="329"/>
      <c r="L1027" s="329"/>
      <c r="M1027" s="329"/>
      <c r="N1027" s="329"/>
      <c r="O1027" s="329"/>
      <c r="P1027" s="329"/>
      <c r="Q1027" s="330"/>
    </row>
    <row r="1028" spans="2:17" ht="15" customHeight="1">
      <c r="B1028" s="329" t="s">
        <v>234</v>
      </c>
      <c r="C1028" s="329"/>
      <c r="D1028" s="329"/>
      <c r="E1028" s="329"/>
      <c r="F1028" s="329"/>
      <c r="G1028" s="329"/>
      <c r="H1028" s="329"/>
      <c r="I1028" s="329"/>
      <c r="J1028" s="329"/>
      <c r="K1028" s="329"/>
      <c r="L1028" s="329"/>
      <c r="M1028" s="329"/>
      <c r="N1028" s="329"/>
      <c r="O1028" s="329"/>
      <c r="P1028" s="329"/>
      <c r="Q1028" s="330"/>
    </row>
    <row r="1029" spans="2:17" ht="15" customHeight="1">
      <c r="B1029" s="329"/>
      <c r="C1029" s="329"/>
      <c r="D1029" s="329"/>
      <c r="E1029" s="329"/>
      <c r="F1029" s="329"/>
      <c r="G1029" s="329"/>
      <c r="H1029" s="329"/>
      <c r="I1029" s="329"/>
      <c r="J1029" s="329"/>
      <c r="K1029" s="329"/>
      <c r="L1029" s="329"/>
      <c r="M1029" s="329"/>
      <c r="N1029" s="329"/>
      <c r="O1029" s="329"/>
      <c r="P1029" s="329"/>
      <c r="Q1029" s="330"/>
    </row>
    <row r="1030" spans="2:17" ht="15" customHeight="1">
      <c r="B1030" s="329"/>
      <c r="C1030" s="329"/>
      <c r="D1030" s="329"/>
      <c r="E1030" s="329"/>
      <c r="F1030" s="329"/>
      <c r="G1030" s="329"/>
      <c r="H1030" s="329"/>
      <c r="I1030" s="329"/>
      <c r="J1030" s="329"/>
      <c r="K1030" s="329"/>
      <c r="L1030" s="329"/>
      <c r="M1030" s="329"/>
      <c r="N1030" s="329"/>
      <c r="O1030" s="329"/>
      <c r="P1030" s="329"/>
      <c r="Q1030" s="330"/>
    </row>
    <row r="1032" spans="2:4" ht="15" customHeight="1">
      <c r="B1032" s="240" t="s">
        <v>24</v>
      </c>
      <c r="D1032" s="240">
        <f>'MARKAH UTAMA'!C1556</f>
        <v>0</v>
      </c>
    </row>
    <row r="1034" spans="2:16" ht="15" customHeight="1">
      <c r="B1034" s="240" t="str">
        <f>$B$4</f>
        <v>Sekolah Rendah Haji Tarif, Brunei I</v>
      </c>
      <c r="K1034" s="240" t="s">
        <v>55</v>
      </c>
      <c r="M1034" s="243"/>
      <c r="N1034" s="243"/>
      <c r="O1034" s="244">
        <f>'MARKAH UTAMA'!AR1556</f>
        <v>0</v>
      </c>
      <c r="P1034" s="244"/>
    </row>
    <row r="1035" spans="2:14" ht="15" customHeight="1">
      <c r="B1035" s="245" t="str">
        <f>$B$5</f>
        <v>DARJAH : 3</v>
      </c>
      <c r="C1035" s="245"/>
      <c r="K1035" s="244" t="s">
        <v>56</v>
      </c>
      <c r="L1035" s="331"/>
      <c r="M1035" s="241">
        <f>$M$5</f>
        <v>0</v>
      </c>
      <c r="N1035" s="241"/>
    </row>
    <row r="1036" spans="2:16" ht="15" customHeight="1">
      <c r="B1036" s="240" t="s">
        <v>23</v>
      </c>
      <c r="C1036" s="246">
        <f>'MARKAH UTAMA'!AS1556</f>
        <v>0</v>
      </c>
      <c r="D1036" s="245" t="s">
        <v>41</v>
      </c>
      <c r="E1036" s="245"/>
      <c r="F1036" s="245"/>
      <c r="G1036" s="240">
        <f>'MARKAH UTAMA'!AT1556</f>
        <v>0</v>
      </c>
      <c r="H1036" s="245" t="s">
        <v>40</v>
      </c>
      <c r="J1036" s="243">
        <f>'MARKAH UTAMA'!AU1556</f>
        <v>0</v>
      </c>
      <c r="K1036" s="245" t="s">
        <v>63</v>
      </c>
      <c r="M1036" s="247"/>
      <c r="P1036" s="245"/>
    </row>
    <row r="1037" spans="7:9" ht="15" customHeight="1" thickBot="1">
      <c r="G1037" s="246"/>
      <c r="H1037" s="246"/>
      <c r="I1037" s="246"/>
    </row>
    <row r="1038" spans="2:17" ht="15" customHeight="1">
      <c r="B1038" s="389" t="s">
        <v>29</v>
      </c>
      <c r="C1038" s="342"/>
      <c r="D1038" s="342"/>
      <c r="E1038" s="342"/>
      <c r="F1038" s="342"/>
      <c r="G1038" s="342"/>
      <c r="H1038" s="342"/>
      <c r="I1038" s="342"/>
      <c r="J1038" s="390"/>
      <c r="K1038" s="341" t="s">
        <v>57</v>
      </c>
      <c r="L1038" s="342"/>
      <c r="M1038" s="342"/>
      <c r="N1038" s="342"/>
      <c r="O1038" s="342"/>
      <c r="P1038" s="342"/>
      <c r="Q1038" s="374"/>
    </row>
    <row r="1039" spans="2:18" ht="15" customHeight="1">
      <c r="B1039" s="248"/>
      <c r="C1039" s="249"/>
      <c r="D1039" s="250"/>
      <c r="E1039" s="250"/>
      <c r="F1039" s="250"/>
      <c r="G1039" s="250"/>
      <c r="H1039" s="250"/>
      <c r="I1039" s="250"/>
      <c r="J1039" s="251"/>
      <c r="K1039" s="375" t="s">
        <v>58</v>
      </c>
      <c r="L1039" s="376"/>
      <c r="M1039" s="375" t="s">
        <v>59</v>
      </c>
      <c r="N1039" s="376"/>
      <c r="O1039" s="375" t="s">
        <v>54</v>
      </c>
      <c r="P1039" s="377"/>
      <c r="Q1039" s="378"/>
      <c r="R1039" s="252"/>
    </row>
    <row r="1040" spans="2:18" ht="15" customHeight="1">
      <c r="B1040" s="253" t="s">
        <v>10</v>
      </c>
      <c r="C1040" s="254"/>
      <c r="D1040" s="255"/>
      <c r="E1040" s="255"/>
      <c r="F1040" s="255"/>
      <c r="G1040" s="255"/>
      <c r="H1040" s="255"/>
      <c r="I1040" s="255"/>
      <c r="J1040" s="256"/>
      <c r="K1040" s="257"/>
      <c r="L1040" s="258"/>
      <c r="M1040" s="259"/>
      <c r="N1040" s="258"/>
      <c r="O1040" s="415">
        <f>'MARKAH UTAMA'!M1556</f>
        <v>0</v>
      </c>
      <c r="P1040" s="416"/>
      <c r="Q1040" s="417"/>
      <c r="R1040" s="252"/>
    </row>
    <row r="1041" spans="2:18" ht="15" customHeight="1">
      <c r="B1041" s="260" t="str">
        <f>'MARKAH UTAMA'!D$13</f>
        <v>Karangan</v>
      </c>
      <c r="C1041" s="261"/>
      <c r="D1041" s="261"/>
      <c r="E1041" s="261"/>
      <c r="F1041" s="261"/>
      <c r="G1041" s="261"/>
      <c r="H1041" s="261"/>
      <c r="I1041" s="261"/>
      <c r="J1041" s="262"/>
      <c r="K1041" s="263">
        <f>'MARKAH UTAMA'!D$12</f>
        <v>20</v>
      </c>
      <c r="L1041" s="264"/>
      <c r="M1041" s="263">
        <f>'MARKAH UTAMA'!D1556</f>
        <v>0</v>
      </c>
      <c r="N1041" s="265"/>
      <c r="O1041" s="409"/>
      <c r="P1041" s="410"/>
      <c r="Q1041" s="411"/>
      <c r="R1041" s="266"/>
    </row>
    <row r="1042" spans="2:18" ht="15" customHeight="1">
      <c r="B1042" s="267" t="str">
        <f>'MARKAH UTAMA'!E$13</f>
        <v>Pemahaman</v>
      </c>
      <c r="C1042" s="249"/>
      <c r="D1042" s="249"/>
      <c r="E1042" s="249"/>
      <c r="F1042" s="249"/>
      <c r="G1042" s="249"/>
      <c r="H1042" s="249"/>
      <c r="I1042" s="249"/>
      <c r="J1042" s="265"/>
      <c r="K1042" s="263">
        <f>'MARKAH UTAMA'!E$12</f>
        <v>10</v>
      </c>
      <c r="L1042" s="264"/>
      <c r="M1042" s="263">
        <f>'MARKAH UTAMA'!E1556</f>
        <v>0</v>
      </c>
      <c r="N1042" s="265"/>
      <c r="O1042" s="409"/>
      <c r="P1042" s="410"/>
      <c r="Q1042" s="411"/>
      <c r="R1042" s="266"/>
    </row>
    <row r="1043" spans="2:18" ht="15" customHeight="1">
      <c r="B1043" s="267" t="str">
        <f>'MARKAH UTAMA'!F$13</f>
        <v>Tatabahasa</v>
      </c>
      <c r="C1043" s="249"/>
      <c r="D1043" s="249"/>
      <c r="E1043" s="249"/>
      <c r="F1043" s="249"/>
      <c r="G1043" s="249"/>
      <c r="H1043" s="249"/>
      <c r="I1043" s="249"/>
      <c r="J1043" s="265"/>
      <c r="K1043" s="263">
        <f>'MARKAH UTAMA'!F$12</f>
        <v>20</v>
      </c>
      <c r="L1043" s="264"/>
      <c r="M1043" s="263">
        <f>'MARKAH UTAMA'!F1556</f>
        <v>0</v>
      </c>
      <c r="N1043" s="265"/>
      <c r="O1043" s="409"/>
      <c r="P1043" s="410"/>
      <c r="Q1043" s="411"/>
      <c r="R1043" s="266"/>
    </row>
    <row r="1044" spans="2:18" ht="15" customHeight="1">
      <c r="B1044" s="267" t="str">
        <f>'MARKAH UTAMA'!G$13</f>
        <v>Tulisan Rumi</v>
      </c>
      <c r="C1044" s="249"/>
      <c r="D1044" s="249"/>
      <c r="E1044" s="249"/>
      <c r="F1044" s="249"/>
      <c r="G1044" s="249"/>
      <c r="H1044" s="249"/>
      <c r="I1044" s="249"/>
      <c r="J1044" s="265"/>
      <c r="K1044" s="263">
        <f>'MARKAH UTAMA'!G$12</f>
        <v>5</v>
      </c>
      <c r="L1044" s="264"/>
      <c r="M1044" s="263">
        <f>'MARKAH UTAMA'!G1556</f>
        <v>0</v>
      </c>
      <c r="N1044" s="265"/>
      <c r="O1044" s="409"/>
      <c r="P1044" s="410"/>
      <c r="Q1044" s="411"/>
      <c r="R1044" s="266"/>
    </row>
    <row r="1045" spans="2:18" ht="15" customHeight="1">
      <c r="B1045" s="267" t="str">
        <f>'MARKAH UTAMA'!H$13</f>
        <v>Tulisan Jawi</v>
      </c>
      <c r="C1045" s="249"/>
      <c r="D1045" s="249"/>
      <c r="E1045" s="249"/>
      <c r="F1045" s="249"/>
      <c r="G1045" s="249"/>
      <c r="H1045" s="249"/>
      <c r="I1045" s="249"/>
      <c r="J1045" s="265"/>
      <c r="K1045" s="263">
        <f>'MARKAH UTAMA'!H$12</f>
        <v>5</v>
      </c>
      <c r="L1045" s="264"/>
      <c r="M1045" s="263">
        <f>'MARKAH UTAMA'!H1556</f>
        <v>0</v>
      </c>
      <c r="N1045" s="265"/>
      <c r="O1045" s="409"/>
      <c r="P1045" s="410"/>
      <c r="Q1045" s="411"/>
      <c r="R1045" s="266"/>
    </row>
    <row r="1046" spans="2:18" ht="15" customHeight="1">
      <c r="B1046" s="267" t="str">
        <f>'MARKAH UTAMA'!I$13</f>
        <v>Ejaan  &amp; Rencana Rumi</v>
      </c>
      <c r="C1046" s="249"/>
      <c r="D1046" s="249"/>
      <c r="E1046" s="249"/>
      <c r="F1046" s="249"/>
      <c r="G1046" s="249"/>
      <c r="H1046" s="249"/>
      <c r="I1046" s="249"/>
      <c r="J1046" s="265"/>
      <c r="K1046" s="263">
        <f>'MARKAH UTAMA'!I$12</f>
        <v>5</v>
      </c>
      <c r="L1046" s="264"/>
      <c r="M1046" s="263">
        <f>'MARKAH UTAMA'!I1556</f>
        <v>0</v>
      </c>
      <c r="N1046" s="265"/>
      <c r="O1046" s="409"/>
      <c r="P1046" s="410"/>
      <c r="Q1046" s="411"/>
      <c r="R1046" s="266"/>
    </row>
    <row r="1047" spans="2:18" ht="15" customHeight="1">
      <c r="B1047" s="268" t="str">
        <f>'MARKAH UTAMA'!J$13</f>
        <v>Ejaan &amp; Rencana Jawi</v>
      </c>
      <c r="C1047" s="249"/>
      <c r="D1047" s="249"/>
      <c r="E1047" s="249"/>
      <c r="F1047" s="249"/>
      <c r="G1047" s="249"/>
      <c r="H1047" s="249"/>
      <c r="I1047" s="249"/>
      <c r="J1047" s="265"/>
      <c r="K1047" s="263">
        <f>'MARKAH UTAMA'!J$12</f>
        <v>5</v>
      </c>
      <c r="L1047" s="264"/>
      <c r="M1047" s="263">
        <f>'MARKAH UTAMA'!J1556</f>
        <v>0</v>
      </c>
      <c r="N1047" s="265"/>
      <c r="O1047" s="409"/>
      <c r="P1047" s="410"/>
      <c r="Q1047" s="411"/>
      <c r="R1047" s="266"/>
    </row>
    <row r="1048" spans="2:18" ht="15" customHeight="1" thickBot="1">
      <c r="B1048" s="269" t="str">
        <f>'MARKAH UTAMA'!K$13</f>
        <v>Bacaan dan Lisan</v>
      </c>
      <c r="C1048" s="254"/>
      <c r="D1048" s="254"/>
      <c r="E1048" s="254"/>
      <c r="F1048" s="254"/>
      <c r="G1048" s="254"/>
      <c r="H1048" s="254"/>
      <c r="I1048" s="254"/>
      <c r="J1048" s="270"/>
      <c r="K1048" s="271">
        <f>'MARKAH UTAMA'!K$12</f>
        <v>30</v>
      </c>
      <c r="L1048" s="272"/>
      <c r="M1048" s="271">
        <f>'MARKAH UTAMA'!K1556</f>
        <v>0</v>
      </c>
      <c r="N1048" s="273"/>
      <c r="O1048" s="409"/>
      <c r="P1048" s="410"/>
      <c r="Q1048" s="411"/>
      <c r="R1048" s="266"/>
    </row>
    <row r="1049" spans="2:18" ht="15" customHeight="1" thickBot="1">
      <c r="B1049" s="274"/>
      <c r="C1049" s="403" t="s">
        <v>67</v>
      </c>
      <c r="D1049" s="404"/>
      <c r="E1049" s="404"/>
      <c r="F1049" s="404"/>
      <c r="G1049" s="404"/>
      <c r="H1049" s="404"/>
      <c r="I1049" s="404"/>
      <c r="J1049" s="405"/>
      <c r="K1049" s="277">
        <f>SUM(K1041:K1048)</f>
        <v>100</v>
      </c>
      <c r="L1049" s="275"/>
      <c r="M1049" s="277">
        <f>SUM(M1041:M1048)</f>
        <v>0</v>
      </c>
      <c r="N1049" s="278"/>
      <c r="O1049" s="412"/>
      <c r="P1049" s="413"/>
      <c r="Q1049" s="414"/>
      <c r="R1049" s="279"/>
    </row>
    <row r="1050" spans="2:18" ht="15" customHeight="1" thickTop="1">
      <c r="B1050" s="280" t="s">
        <v>22</v>
      </c>
      <c r="C1050" s="281"/>
      <c r="D1050" s="281"/>
      <c r="E1050" s="282"/>
      <c r="F1050" s="282"/>
      <c r="G1050" s="281"/>
      <c r="H1050" s="281"/>
      <c r="I1050" s="281"/>
      <c r="J1050" s="283"/>
      <c r="K1050" s="284"/>
      <c r="L1050" s="285"/>
      <c r="M1050" s="285"/>
      <c r="N1050" s="286"/>
      <c r="O1050" s="406">
        <f>'MARKAH UTAMA'!R1556</f>
        <v>0</v>
      </c>
      <c r="P1050" s="407"/>
      <c r="Q1050" s="408"/>
      <c r="R1050" s="279"/>
    </row>
    <row r="1051" spans="2:18" ht="15" customHeight="1">
      <c r="B1051" s="287" t="str">
        <f>'MARKAH UTAMA'!N$13</f>
        <v>Aktiviti</v>
      </c>
      <c r="C1051" s="288"/>
      <c r="D1051" s="261"/>
      <c r="E1051" s="289"/>
      <c r="F1051" s="289"/>
      <c r="G1051" s="261"/>
      <c r="H1051" s="261"/>
      <c r="I1051" s="261"/>
      <c r="J1051" s="261"/>
      <c r="K1051" s="263">
        <f>'MARKAH UTAMA'!N$12</f>
        <v>20</v>
      </c>
      <c r="L1051" s="264"/>
      <c r="M1051" s="263">
        <f>'MARKAH UTAMA'!N1556</f>
        <v>0</v>
      </c>
      <c r="N1051" s="264"/>
      <c r="O1051" s="409"/>
      <c r="P1051" s="410"/>
      <c r="Q1051" s="411"/>
      <c r="R1051" s="279"/>
    </row>
    <row r="1052" spans="2:18" ht="15" customHeight="1">
      <c r="B1052" s="290" t="str">
        <f>'MARKAH UTAMA'!O$13</f>
        <v>Congak &amp; Sifir</v>
      </c>
      <c r="C1052" s="249"/>
      <c r="D1052" s="249"/>
      <c r="E1052" s="291"/>
      <c r="F1052" s="291"/>
      <c r="G1052" s="249"/>
      <c r="H1052" s="249"/>
      <c r="I1052" s="249"/>
      <c r="J1052" s="249"/>
      <c r="K1052" s="263">
        <f>'MARKAH UTAMA'!O$12</f>
        <v>30</v>
      </c>
      <c r="L1052" s="264"/>
      <c r="M1052" s="263">
        <f>'MARKAH UTAMA'!O1556</f>
        <v>0</v>
      </c>
      <c r="N1052" s="264"/>
      <c r="O1052" s="409"/>
      <c r="P1052" s="410"/>
      <c r="Q1052" s="411"/>
      <c r="R1052" s="279"/>
    </row>
    <row r="1053" spans="2:18" ht="15" customHeight="1" thickBot="1">
      <c r="B1053" s="292" t="str">
        <f>'MARKAH UTAMA'!P$13</f>
        <v>Matematik</v>
      </c>
      <c r="C1053" s="254"/>
      <c r="D1053" s="254"/>
      <c r="E1053" s="293"/>
      <c r="F1053" s="293"/>
      <c r="G1053" s="293"/>
      <c r="H1053" s="293"/>
      <c r="I1053" s="293"/>
      <c r="J1053" s="293"/>
      <c r="K1053" s="294">
        <f>'MARKAH UTAMA'!P$12</f>
        <v>50</v>
      </c>
      <c r="L1053" s="295"/>
      <c r="M1053" s="294">
        <f>'MARKAH UTAMA'!P1556</f>
        <v>0</v>
      </c>
      <c r="N1053" s="296"/>
      <c r="O1053" s="409"/>
      <c r="P1053" s="410"/>
      <c r="Q1053" s="411"/>
      <c r="R1053" s="279"/>
    </row>
    <row r="1054" spans="2:18" ht="15" customHeight="1" thickBot="1">
      <c r="B1054" s="274"/>
      <c r="C1054" s="403" t="s">
        <v>67</v>
      </c>
      <c r="D1054" s="404"/>
      <c r="E1054" s="404"/>
      <c r="F1054" s="404"/>
      <c r="G1054" s="404"/>
      <c r="H1054" s="404"/>
      <c r="I1054" s="404"/>
      <c r="J1054" s="405"/>
      <c r="K1054" s="297">
        <f>SUM(K1051:K1053)</f>
        <v>100</v>
      </c>
      <c r="L1054" s="275"/>
      <c r="M1054" s="277">
        <f>SUM(M1051:M1053)</f>
        <v>0</v>
      </c>
      <c r="N1054" s="298"/>
      <c r="O1054" s="412"/>
      <c r="P1054" s="413"/>
      <c r="Q1054" s="414"/>
      <c r="R1054" s="279"/>
    </row>
    <row r="1055" spans="2:18" ht="15" customHeight="1" thickTop="1">
      <c r="B1055" s="280" t="s">
        <v>21</v>
      </c>
      <c r="C1055" s="281"/>
      <c r="D1055" s="281"/>
      <c r="E1055" s="282"/>
      <c r="F1055" s="282"/>
      <c r="G1055" s="281"/>
      <c r="H1055" s="281"/>
      <c r="I1055" s="281"/>
      <c r="J1055" s="283"/>
      <c r="K1055" s="284"/>
      <c r="L1055" s="285"/>
      <c r="M1055" s="285"/>
      <c r="N1055" s="286"/>
      <c r="O1055" s="406">
        <f>'MARKAH UTAMA'!Z1556</f>
        <v>0</v>
      </c>
      <c r="P1055" s="407"/>
      <c r="Q1055" s="408"/>
      <c r="R1055" s="266"/>
    </row>
    <row r="1056" spans="2:18" ht="15" customHeight="1">
      <c r="B1056" s="287" t="str">
        <f>'MARKAH UTAMA'!S$13</f>
        <v>Composition</v>
      </c>
      <c r="C1056" s="261"/>
      <c r="D1056" s="261"/>
      <c r="E1056" s="299"/>
      <c r="F1056" s="299"/>
      <c r="G1056" s="261"/>
      <c r="H1056" s="261"/>
      <c r="I1056" s="261"/>
      <c r="J1056" s="262"/>
      <c r="K1056" s="300">
        <f>'MARKAH UTAMA'!S$12</f>
        <v>20</v>
      </c>
      <c r="L1056" s="301"/>
      <c r="M1056" s="300">
        <f>'MARKAH UTAMA'!S1556</f>
        <v>0</v>
      </c>
      <c r="N1056" s="301"/>
      <c r="O1056" s="409"/>
      <c r="P1056" s="410"/>
      <c r="Q1056" s="411"/>
      <c r="R1056" s="266"/>
    </row>
    <row r="1057" spans="2:18" ht="15" customHeight="1">
      <c r="B1057" s="302" t="str">
        <f>'MARKAH UTAMA'!T$13</f>
        <v>Grammar</v>
      </c>
      <c r="C1057" s="303"/>
      <c r="D1057" s="249"/>
      <c r="E1057" s="291"/>
      <c r="F1057" s="291"/>
      <c r="G1057" s="291"/>
      <c r="H1057" s="291"/>
      <c r="I1057" s="291"/>
      <c r="J1057" s="265"/>
      <c r="K1057" s="263">
        <f>'MARKAH UTAMA'!T1767</f>
        <v>0</v>
      </c>
      <c r="L1057" s="264"/>
      <c r="M1057" s="263">
        <f>'MARKAH UTAMA'!T1556</f>
        <v>0</v>
      </c>
      <c r="N1057" s="264"/>
      <c r="O1057" s="409"/>
      <c r="P1057" s="410"/>
      <c r="Q1057" s="411"/>
      <c r="R1057" s="266"/>
    </row>
    <row r="1058" spans="2:18" ht="15" customHeight="1">
      <c r="B1058" s="302" t="str">
        <f>'MARKAH UTAMA'!U$13</f>
        <v>Comprehension</v>
      </c>
      <c r="C1058" s="303"/>
      <c r="D1058" s="249"/>
      <c r="E1058" s="291"/>
      <c r="F1058" s="291"/>
      <c r="G1058" s="249"/>
      <c r="H1058" s="249"/>
      <c r="I1058" s="249"/>
      <c r="J1058" s="265"/>
      <c r="K1058" s="263">
        <f>'MARKAH UTAMA'!U$12</f>
        <v>10</v>
      </c>
      <c r="L1058" s="264"/>
      <c r="M1058" s="263">
        <f>'MARKAH UTAMA'!U1556</f>
        <v>0</v>
      </c>
      <c r="N1058" s="264"/>
      <c r="O1058" s="409"/>
      <c r="P1058" s="410"/>
      <c r="Q1058" s="411"/>
      <c r="R1058" s="266"/>
    </row>
    <row r="1059" spans="2:18" ht="15" customHeight="1">
      <c r="B1059" s="302" t="str">
        <f>'MARKAH UTAMA'!V$13</f>
        <v>Vocabulary</v>
      </c>
      <c r="C1059" s="249"/>
      <c r="D1059" s="249"/>
      <c r="E1059" s="291"/>
      <c r="F1059" s="291"/>
      <c r="G1059" s="249"/>
      <c r="H1059" s="249"/>
      <c r="I1059" s="249"/>
      <c r="J1059" s="265"/>
      <c r="K1059" s="263">
        <f>'MARKAH UTAMA'!V$12</f>
        <v>10</v>
      </c>
      <c r="L1059" s="264"/>
      <c r="M1059" s="263">
        <f>'MARKAH UTAMA'!V1556</f>
        <v>0</v>
      </c>
      <c r="N1059" s="264"/>
      <c r="O1059" s="409"/>
      <c r="P1059" s="410"/>
      <c r="Q1059" s="411"/>
      <c r="R1059" s="266"/>
    </row>
    <row r="1060" spans="2:18" ht="15" customHeight="1">
      <c r="B1060" s="302" t="str">
        <f>'MARKAH UTAMA'!W$13</f>
        <v>Spelling</v>
      </c>
      <c r="C1060" s="249"/>
      <c r="D1060" s="249"/>
      <c r="E1060" s="291"/>
      <c r="F1060" s="291"/>
      <c r="G1060" s="249"/>
      <c r="H1060" s="249"/>
      <c r="I1060" s="249"/>
      <c r="J1060" s="265"/>
      <c r="K1060" s="263">
        <f>'MARKAH UTAMA'!W$12</f>
        <v>10</v>
      </c>
      <c r="L1060" s="264"/>
      <c r="M1060" s="263">
        <f>'MARKAH UTAMA'!W1556</f>
        <v>0</v>
      </c>
      <c r="N1060" s="264"/>
      <c r="O1060" s="409"/>
      <c r="P1060" s="410"/>
      <c r="Q1060" s="411"/>
      <c r="R1060" s="266"/>
    </row>
    <row r="1061" spans="2:18" ht="15" customHeight="1" thickBot="1">
      <c r="B1061" s="292" t="str">
        <f>'MARKAH UTAMA'!X$13</f>
        <v>Reading &amp; Oral</v>
      </c>
      <c r="C1061" s="254"/>
      <c r="D1061" s="254"/>
      <c r="E1061" s="304"/>
      <c r="F1061" s="304"/>
      <c r="G1061" s="254"/>
      <c r="H1061" s="254"/>
      <c r="I1061" s="254"/>
      <c r="J1061" s="270"/>
      <c r="K1061" s="294">
        <f>'MARKAH UTAMA'!X$12</f>
        <v>30</v>
      </c>
      <c r="L1061" s="296"/>
      <c r="M1061" s="294">
        <f>'MARKAH UTAMA'!X1556</f>
        <v>0</v>
      </c>
      <c r="N1061" s="296"/>
      <c r="O1061" s="409"/>
      <c r="P1061" s="410"/>
      <c r="Q1061" s="411"/>
      <c r="R1061" s="266"/>
    </row>
    <row r="1062" spans="2:18" ht="15" customHeight="1" thickBot="1">
      <c r="B1062" s="274"/>
      <c r="C1062" s="403" t="s">
        <v>67</v>
      </c>
      <c r="D1062" s="404"/>
      <c r="E1062" s="404"/>
      <c r="F1062" s="404"/>
      <c r="G1062" s="404"/>
      <c r="H1062" s="404"/>
      <c r="I1062" s="404"/>
      <c r="J1062" s="405"/>
      <c r="K1062" s="275">
        <f>SUM(K1056:K1061)</f>
        <v>80</v>
      </c>
      <c r="L1062" s="275"/>
      <c r="M1062" s="297">
        <f>SUM(M1056:M1061)</f>
        <v>0</v>
      </c>
      <c r="N1062" s="305"/>
      <c r="O1062" s="412"/>
      <c r="P1062" s="413"/>
      <c r="Q1062" s="414"/>
      <c r="R1062" s="279"/>
    </row>
    <row r="1063" spans="2:18" ht="15" customHeight="1" thickTop="1">
      <c r="B1063" s="306" t="str">
        <f>'MARKAH UTAMA'!AA$13</f>
        <v>PELAJARAN AM</v>
      </c>
      <c r="C1063" s="307"/>
      <c r="D1063" s="308"/>
      <c r="E1063" s="308"/>
      <c r="F1063" s="308"/>
      <c r="G1063" s="261"/>
      <c r="H1063" s="261"/>
      <c r="I1063" s="261"/>
      <c r="J1063" s="261"/>
      <c r="K1063" s="300">
        <f>'MARKAH UTAMA'!AA$11</f>
        <v>100</v>
      </c>
      <c r="L1063" s="261"/>
      <c r="M1063" s="300">
        <f>'MARKAH UTAMA'!AA1556</f>
        <v>0</v>
      </c>
      <c r="N1063" s="301"/>
      <c r="O1063" s="400">
        <f>'MARKAH UTAMA'!AB1556</f>
        <v>0</v>
      </c>
      <c r="P1063" s="401"/>
      <c r="Q1063" s="402"/>
      <c r="R1063" s="279"/>
    </row>
    <row r="1064" spans="2:18" ht="15" customHeight="1">
      <c r="B1064" s="309" t="str">
        <f>'MARKAH UTAMA'!AC$13</f>
        <v>S I V I K</v>
      </c>
      <c r="C1064" s="310"/>
      <c r="D1064" s="311"/>
      <c r="E1064" s="311"/>
      <c r="F1064" s="311"/>
      <c r="G1064" s="249"/>
      <c r="H1064" s="249"/>
      <c r="I1064" s="249"/>
      <c r="J1064" s="249"/>
      <c r="K1064" s="263">
        <f>'MARKAH UTAMA'!AC$11</f>
        <v>50</v>
      </c>
      <c r="L1064" s="249"/>
      <c r="M1064" s="263">
        <f>'MARKAH UTAMA'!AC1556</f>
        <v>0</v>
      </c>
      <c r="N1064" s="264"/>
      <c r="O1064" s="382">
        <f>'MARKAH UTAMA'!AD1556</f>
        <v>0</v>
      </c>
      <c r="P1064" s="383"/>
      <c r="Q1064" s="384"/>
      <c r="R1064" s="279"/>
    </row>
    <row r="1065" spans="2:18" ht="15" customHeight="1">
      <c r="B1065" s="309" t="str">
        <f>'MARKAH UTAMA'!AE$13</f>
        <v>L U K I S A N</v>
      </c>
      <c r="C1065" s="310"/>
      <c r="D1065" s="310"/>
      <c r="E1065" s="310"/>
      <c r="F1065" s="310"/>
      <c r="G1065" s="249"/>
      <c r="H1065" s="249"/>
      <c r="I1065" s="249"/>
      <c r="J1065" s="249"/>
      <c r="K1065" s="263">
        <f>'MARKAH UTAMA'!AE$11</f>
        <v>50</v>
      </c>
      <c r="L1065" s="249"/>
      <c r="M1065" s="263">
        <f>'MARKAH UTAMA'!AE1556</f>
        <v>0</v>
      </c>
      <c r="N1065" s="264"/>
      <c r="O1065" s="382">
        <f>'MARKAH UTAMA'!AF1556</f>
        <v>0</v>
      </c>
      <c r="P1065" s="383"/>
      <c r="Q1065" s="384"/>
      <c r="R1065" s="279"/>
    </row>
    <row r="1066" spans="2:18" ht="15" customHeight="1">
      <c r="B1066" s="309" t="str">
        <f>'MARKAH UTAMA'!AG$13</f>
        <v>PELAJARAN  UGAMA ISLAM</v>
      </c>
      <c r="C1066" s="310"/>
      <c r="D1066" s="310"/>
      <c r="E1066" s="310"/>
      <c r="F1066" s="310"/>
      <c r="G1066" s="249"/>
      <c r="H1066" s="249"/>
      <c r="I1066" s="249"/>
      <c r="J1066" s="249"/>
      <c r="K1066" s="263">
        <f>'MARKAH UTAMA'!AG$11</f>
        <v>100</v>
      </c>
      <c r="L1066" s="249"/>
      <c r="M1066" s="263">
        <f>'MARKAH UTAMA'!AG1556</f>
        <v>0</v>
      </c>
      <c r="N1066" s="264"/>
      <c r="O1066" s="382">
        <f>'MARKAH UTAMA'!AH1556</f>
        <v>0</v>
      </c>
      <c r="P1066" s="383"/>
      <c r="Q1066" s="384"/>
      <c r="R1066" s="279"/>
    </row>
    <row r="1067" spans="2:18" ht="15" customHeight="1" thickBot="1">
      <c r="B1067" s="312" t="str">
        <f>'MARKAH UTAMA'!AI$13</f>
        <v>PENDIDIKAN JASMANI</v>
      </c>
      <c r="C1067" s="313"/>
      <c r="D1067" s="314"/>
      <c r="E1067" s="314"/>
      <c r="F1067" s="314"/>
      <c r="G1067" s="254"/>
      <c r="H1067" s="254"/>
      <c r="I1067" s="254"/>
      <c r="J1067" s="254"/>
      <c r="K1067" s="294">
        <f>'MARKAH UTAMA'!AI$11</f>
        <v>50</v>
      </c>
      <c r="L1067" s="254"/>
      <c r="M1067" s="294">
        <f>'MARKAH UTAMA'!AI1556</f>
        <v>0</v>
      </c>
      <c r="N1067" s="296"/>
      <c r="O1067" s="394">
        <f>'MARKAH UTAMA'!AJ1556</f>
        <v>0</v>
      </c>
      <c r="P1067" s="395"/>
      <c r="Q1067" s="396"/>
      <c r="R1067" s="279"/>
    </row>
    <row r="1068" spans="2:17" ht="15" customHeight="1" thickBot="1">
      <c r="B1068" s="315"/>
      <c r="C1068" s="316"/>
      <c r="D1068" s="387" t="s">
        <v>65</v>
      </c>
      <c r="E1068" s="387"/>
      <c r="F1068" s="387"/>
      <c r="G1068" s="387"/>
      <c r="H1068" s="387"/>
      <c r="I1068" s="387"/>
      <c r="J1068" s="388"/>
      <c r="K1068" s="277">
        <f>'MARKAH UTAMA'!AK1553</f>
        <v>0</v>
      </c>
      <c r="L1068" s="277"/>
      <c r="M1068" s="277">
        <f>M1049+M1054+M1062+M1063+M1064+M1065+M1066+M1067</f>
        <v>0</v>
      </c>
      <c r="N1068" s="298"/>
      <c r="O1068" s="397">
        <f>'MARKAH UTAMA'!AM1556</f>
        <v>0</v>
      </c>
      <c r="P1068" s="398"/>
      <c r="Q1068" s="399"/>
    </row>
    <row r="1069" spans="2:17" ht="15" customHeight="1" thickBot="1" thickTop="1">
      <c r="B1069" s="391" t="s">
        <v>66</v>
      </c>
      <c r="C1069" s="392"/>
      <c r="D1069" s="392"/>
      <c r="E1069" s="392"/>
      <c r="F1069" s="392"/>
      <c r="G1069" s="392"/>
      <c r="H1069" s="392"/>
      <c r="I1069" s="392"/>
      <c r="J1069" s="393"/>
      <c r="K1069" s="379" t="e">
        <f>M1068/K1068</f>
        <v>#DIV/0!</v>
      </c>
      <c r="L1069" s="380"/>
      <c r="M1069" s="380"/>
      <c r="N1069" s="380"/>
      <c r="O1069" s="380"/>
      <c r="P1069" s="380"/>
      <c r="Q1069" s="381"/>
    </row>
    <row r="1070" spans="2:17" ht="15" customHeight="1">
      <c r="B1070" s="317"/>
      <c r="C1070" s="318"/>
      <c r="D1070" s="319"/>
      <c r="E1070" s="319"/>
      <c r="F1070" s="318"/>
      <c r="G1070" s="318"/>
      <c r="H1070" s="318"/>
      <c r="I1070" s="318"/>
      <c r="J1070" s="318"/>
      <c r="K1070" s="320"/>
      <c r="L1070" s="320"/>
      <c r="M1070" s="320"/>
      <c r="N1070" s="320"/>
      <c r="O1070" s="320"/>
      <c r="P1070" s="320"/>
      <c r="Q1070" s="320"/>
    </row>
    <row r="1071" spans="2:19" ht="15" customHeight="1">
      <c r="B1071" s="240" t="s">
        <v>60</v>
      </c>
      <c r="C1071" s="321"/>
      <c r="D1071" s="385">
        <f>'MARKAH UTAMA'!$AL$37</f>
        <v>0.7818315018315019</v>
      </c>
      <c r="E1071" s="385"/>
      <c r="F1071" s="385"/>
      <c r="G1071" s="321" t="s">
        <v>32</v>
      </c>
      <c r="L1071" s="322">
        <f>'MARKAH UTAMA'!AM1556</f>
        <v>0</v>
      </c>
      <c r="M1071" s="321" t="s">
        <v>31</v>
      </c>
      <c r="N1071" s="321"/>
      <c r="O1071" s="321"/>
      <c r="P1071" s="335">
        <f>'MARKAH UTAMA'!$AW$9</f>
        <v>21</v>
      </c>
      <c r="Q1071" s="245" t="s">
        <v>64</v>
      </c>
      <c r="S1071" s="324"/>
    </row>
    <row r="1072" spans="2:19" ht="15" customHeight="1">
      <c r="B1072" s="325" t="s">
        <v>61</v>
      </c>
      <c r="C1072" s="321"/>
      <c r="D1072" s="325"/>
      <c r="E1072" s="386">
        <f>'MARKAH UTAMA'!AV1556</f>
        <v>0</v>
      </c>
      <c r="F1072" s="386"/>
      <c r="G1072" s="321" t="s">
        <v>45</v>
      </c>
      <c r="I1072" s="240" t="s">
        <v>62</v>
      </c>
      <c r="J1072" s="220">
        <f>'MARKAH UTAMA'!AW1556</f>
        <v>0</v>
      </c>
      <c r="K1072" s="325" t="s">
        <v>45</v>
      </c>
      <c r="M1072" s="325" t="s">
        <v>33</v>
      </c>
      <c r="N1072" s="241"/>
      <c r="O1072" s="220">
        <f>'MARKAH UTAMA'!AX1556</f>
        <v>0</v>
      </c>
      <c r="P1072" s="325" t="s">
        <v>45</v>
      </c>
      <c r="Q1072" s="242"/>
      <c r="S1072" s="324"/>
    </row>
    <row r="1073" spans="2:19" ht="15" customHeight="1">
      <c r="B1073" s="321"/>
      <c r="C1073" s="321"/>
      <c r="D1073" s="324"/>
      <c r="E1073" s="324"/>
      <c r="F1073" s="324"/>
      <c r="G1073" s="324"/>
      <c r="H1073" s="324"/>
      <c r="I1073" s="324"/>
      <c r="J1073" s="324"/>
      <c r="K1073" s="324"/>
      <c r="L1073" s="324"/>
      <c r="M1073" s="324"/>
      <c r="N1073" s="324"/>
      <c r="O1073" s="324"/>
      <c r="P1073" s="324"/>
      <c r="Q1073" s="242"/>
      <c r="S1073" s="324"/>
    </row>
    <row r="1074" spans="2:19" ht="15" customHeight="1">
      <c r="B1074" s="326" t="s">
        <v>68</v>
      </c>
      <c r="C1074" s="324"/>
      <c r="D1074" s="324"/>
      <c r="E1074" s="324"/>
      <c r="F1074" s="324"/>
      <c r="G1074" s="324"/>
      <c r="H1074" s="324"/>
      <c r="I1074" s="324"/>
      <c r="J1074" s="324"/>
      <c r="K1074" s="324"/>
      <c r="L1074" s="324"/>
      <c r="M1074" s="324"/>
      <c r="N1074" s="324"/>
      <c r="O1074" s="324"/>
      <c r="P1074" s="324"/>
      <c r="Q1074" s="242"/>
      <c r="S1074" s="324"/>
    </row>
    <row r="1075" spans="2:17" ht="15" customHeight="1">
      <c r="B1075" s="327"/>
      <c r="C1075" s="327"/>
      <c r="D1075" s="327"/>
      <c r="E1075" s="327"/>
      <c r="F1075" s="327"/>
      <c r="G1075" s="327"/>
      <c r="H1075" s="327"/>
      <c r="I1075" s="327"/>
      <c r="J1075" s="327"/>
      <c r="K1075" s="327"/>
      <c r="L1075" s="327"/>
      <c r="M1075" s="327"/>
      <c r="N1075" s="327"/>
      <c r="O1075" s="327"/>
      <c r="P1075" s="327"/>
      <c r="Q1075" s="328"/>
    </row>
    <row r="1076" spans="2:17" ht="15" customHeight="1">
      <c r="B1076" s="329"/>
      <c r="C1076" s="329"/>
      <c r="D1076" s="329"/>
      <c r="E1076" s="329"/>
      <c r="F1076" s="329"/>
      <c r="G1076" s="329"/>
      <c r="H1076" s="329"/>
      <c r="I1076" s="329"/>
      <c r="J1076" s="329"/>
      <c r="K1076" s="329"/>
      <c r="L1076" s="329"/>
      <c r="M1076" s="329"/>
      <c r="N1076" s="329"/>
      <c r="O1076" s="329"/>
      <c r="P1076" s="329"/>
      <c r="Q1076" s="330"/>
    </row>
    <row r="1077" spans="2:17" ht="15" customHeight="1">
      <c r="B1077" s="329"/>
      <c r="C1077" s="329"/>
      <c r="D1077" s="329"/>
      <c r="E1077" s="329"/>
      <c r="F1077" s="329"/>
      <c r="G1077" s="329"/>
      <c r="H1077" s="329"/>
      <c r="I1077" s="329"/>
      <c r="J1077" s="329"/>
      <c r="K1077" s="329"/>
      <c r="L1077" s="329"/>
      <c r="M1077" s="329"/>
      <c r="N1077" s="329"/>
      <c r="O1077" s="329"/>
      <c r="P1077" s="329"/>
      <c r="Q1077" s="330"/>
    </row>
    <row r="1078" spans="2:17" ht="15" customHeight="1">
      <c r="B1078" s="329"/>
      <c r="C1078" s="329"/>
      <c r="D1078" s="329"/>
      <c r="E1078" s="329"/>
      <c r="F1078" s="329"/>
      <c r="G1078" s="329"/>
      <c r="H1078" s="329"/>
      <c r="I1078" s="329"/>
      <c r="J1078" s="329"/>
      <c r="K1078" s="329"/>
      <c r="L1078" s="329"/>
      <c r="M1078" s="329"/>
      <c r="N1078" s="329"/>
      <c r="O1078" s="329"/>
      <c r="P1078" s="329"/>
      <c r="Q1078" s="330"/>
    </row>
    <row r="1079" spans="2:17" ht="15" customHeight="1">
      <c r="B1079" s="329"/>
      <c r="C1079" s="329"/>
      <c r="D1079" s="329"/>
      <c r="E1079" s="329"/>
      <c r="F1079" s="329"/>
      <c r="G1079" s="329"/>
      <c r="H1079" s="329"/>
      <c r="I1079" s="329"/>
      <c r="J1079" s="329"/>
      <c r="K1079" s="329"/>
      <c r="L1079" s="329"/>
      <c r="M1079" s="329"/>
      <c r="N1079" s="329"/>
      <c r="O1079" s="329"/>
      <c r="P1079" s="329"/>
      <c r="Q1079" s="330"/>
    </row>
    <row r="1080" spans="2:17" ht="15" customHeight="1">
      <c r="B1080" s="329"/>
      <c r="C1080" s="329"/>
      <c r="D1080" s="329"/>
      <c r="E1080" s="329"/>
      <c r="F1080" s="329"/>
      <c r="G1080" s="329"/>
      <c r="H1080" s="329"/>
      <c r="I1080" s="329"/>
      <c r="J1080" s="329"/>
      <c r="K1080" s="329"/>
      <c r="L1080" s="329"/>
      <c r="M1080" s="329"/>
      <c r="N1080" s="329"/>
      <c r="O1080" s="329"/>
      <c r="P1080" s="329"/>
      <c r="Q1080" s="330"/>
    </row>
    <row r="1081" spans="2:17" ht="15" customHeight="1">
      <c r="B1081" s="329"/>
      <c r="C1081" s="329"/>
      <c r="D1081" s="329"/>
      <c r="E1081" s="329"/>
      <c r="F1081" s="329"/>
      <c r="G1081" s="329"/>
      <c r="H1081" s="329"/>
      <c r="I1081" s="329"/>
      <c r="J1081" s="329"/>
      <c r="K1081" s="329"/>
      <c r="L1081" s="329"/>
      <c r="M1081" s="329"/>
      <c r="N1081" s="329"/>
      <c r="O1081" s="329"/>
      <c r="P1081" s="329"/>
      <c r="Q1081" s="330"/>
    </row>
    <row r="1093" spans="2:4" ht="15" customHeight="1">
      <c r="B1093" s="240" t="s">
        <v>24</v>
      </c>
      <c r="D1093" s="240">
        <f>'MARKAH UTAMA'!C1617</f>
        <v>0</v>
      </c>
    </row>
    <row r="1095" spans="2:16" ht="15" customHeight="1">
      <c r="B1095" s="240" t="str">
        <f>$B$4</f>
        <v>Sekolah Rendah Haji Tarif, Brunei I</v>
      </c>
      <c r="K1095" s="240" t="s">
        <v>55</v>
      </c>
      <c r="M1095" s="243"/>
      <c r="N1095" s="243"/>
      <c r="O1095" s="244">
        <f>'MARKAH UTAMA'!AR1617</f>
        <v>0</v>
      </c>
      <c r="P1095" s="244"/>
    </row>
    <row r="1096" spans="2:14" ht="15" customHeight="1">
      <c r="B1096" s="245" t="str">
        <f>$B$5</f>
        <v>DARJAH : 3</v>
      </c>
      <c r="C1096" s="245"/>
      <c r="K1096" s="244" t="s">
        <v>56</v>
      </c>
      <c r="L1096" s="331"/>
      <c r="M1096" s="241">
        <f>$M$5</f>
        <v>0</v>
      </c>
      <c r="N1096" s="241"/>
    </row>
    <row r="1097" spans="2:16" ht="15" customHeight="1">
      <c r="B1097" s="240" t="s">
        <v>23</v>
      </c>
      <c r="C1097" s="246">
        <f>'MARKAH UTAMA'!AS1617</f>
        <v>0</v>
      </c>
      <c r="D1097" s="245" t="s">
        <v>41</v>
      </c>
      <c r="E1097" s="245"/>
      <c r="F1097" s="245"/>
      <c r="G1097" s="240">
        <f>'MARKAH UTAMA'!AT1617</f>
        <v>0</v>
      </c>
      <c r="H1097" s="245" t="s">
        <v>40</v>
      </c>
      <c r="J1097" s="243">
        <f>'MARKAH UTAMA'!AU1617</f>
        <v>0</v>
      </c>
      <c r="K1097" s="245" t="s">
        <v>63</v>
      </c>
      <c r="M1097" s="247"/>
      <c r="P1097" s="245"/>
    </row>
    <row r="1098" spans="7:9" ht="15" customHeight="1" thickBot="1">
      <c r="G1098" s="246"/>
      <c r="H1098" s="246"/>
      <c r="I1098" s="246"/>
    </row>
    <row r="1099" spans="2:17" ht="15" customHeight="1">
      <c r="B1099" s="389" t="s">
        <v>29</v>
      </c>
      <c r="C1099" s="342"/>
      <c r="D1099" s="342"/>
      <c r="E1099" s="342"/>
      <c r="F1099" s="342"/>
      <c r="G1099" s="342"/>
      <c r="H1099" s="342"/>
      <c r="I1099" s="342"/>
      <c r="J1099" s="390"/>
      <c r="K1099" s="341" t="s">
        <v>57</v>
      </c>
      <c r="L1099" s="342"/>
      <c r="M1099" s="342"/>
      <c r="N1099" s="342"/>
      <c r="O1099" s="342"/>
      <c r="P1099" s="342"/>
      <c r="Q1099" s="374"/>
    </row>
    <row r="1100" spans="2:18" ht="15" customHeight="1">
      <c r="B1100" s="248"/>
      <c r="C1100" s="249"/>
      <c r="D1100" s="250"/>
      <c r="E1100" s="250"/>
      <c r="F1100" s="250"/>
      <c r="G1100" s="250"/>
      <c r="H1100" s="250"/>
      <c r="I1100" s="250"/>
      <c r="J1100" s="251"/>
      <c r="K1100" s="375" t="s">
        <v>58</v>
      </c>
      <c r="L1100" s="376"/>
      <c r="M1100" s="375" t="s">
        <v>59</v>
      </c>
      <c r="N1100" s="376"/>
      <c r="O1100" s="375" t="s">
        <v>54</v>
      </c>
      <c r="P1100" s="377"/>
      <c r="Q1100" s="378"/>
      <c r="R1100" s="252"/>
    </row>
    <row r="1101" spans="2:18" ht="15" customHeight="1">
      <c r="B1101" s="253" t="s">
        <v>10</v>
      </c>
      <c r="C1101" s="254"/>
      <c r="D1101" s="255"/>
      <c r="E1101" s="255"/>
      <c r="F1101" s="255"/>
      <c r="G1101" s="255"/>
      <c r="H1101" s="255"/>
      <c r="I1101" s="255"/>
      <c r="J1101" s="256"/>
      <c r="K1101" s="257"/>
      <c r="L1101" s="258"/>
      <c r="M1101" s="259"/>
      <c r="N1101" s="258"/>
      <c r="O1101" s="415">
        <f>'MARKAH UTAMA'!M1617</f>
        <v>0</v>
      </c>
      <c r="P1101" s="416"/>
      <c r="Q1101" s="417"/>
      <c r="R1101" s="252"/>
    </row>
    <row r="1102" spans="2:18" ht="15" customHeight="1">
      <c r="B1102" s="260" t="str">
        <f>'MARKAH UTAMA'!D$13</f>
        <v>Karangan</v>
      </c>
      <c r="C1102" s="261"/>
      <c r="D1102" s="261"/>
      <c r="E1102" s="261"/>
      <c r="F1102" s="261"/>
      <c r="G1102" s="261"/>
      <c r="H1102" s="261"/>
      <c r="I1102" s="261"/>
      <c r="J1102" s="262"/>
      <c r="K1102" s="263">
        <f>'MARKAH UTAMA'!D$12</f>
        <v>20</v>
      </c>
      <c r="L1102" s="264"/>
      <c r="M1102" s="263">
        <f>'MARKAH UTAMA'!D1617</f>
        <v>0</v>
      </c>
      <c r="N1102" s="265"/>
      <c r="O1102" s="409"/>
      <c r="P1102" s="410"/>
      <c r="Q1102" s="411"/>
      <c r="R1102" s="266"/>
    </row>
    <row r="1103" spans="2:18" ht="15" customHeight="1">
      <c r="B1103" s="267" t="str">
        <f>'MARKAH UTAMA'!E$13</f>
        <v>Pemahaman</v>
      </c>
      <c r="C1103" s="249"/>
      <c r="D1103" s="249"/>
      <c r="E1103" s="249"/>
      <c r="F1103" s="249"/>
      <c r="G1103" s="249"/>
      <c r="H1103" s="249"/>
      <c r="I1103" s="249"/>
      <c r="J1103" s="265"/>
      <c r="K1103" s="263">
        <f>'MARKAH UTAMA'!E$12</f>
        <v>10</v>
      </c>
      <c r="L1103" s="264"/>
      <c r="M1103" s="263">
        <f>'MARKAH UTAMA'!E1617</f>
        <v>0</v>
      </c>
      <c r="N1103" s="265"/>
      <c r="O1103" s="409"/>
      <c r="P1103" s="410"/>
      <c r="Q1103" s="411"/>
      <c r="R1103" s="266"/>
    </row>
    <row r="1104" spans="2:18" ht="15" customHeight="1">
      <c r="B1104" s="267" t="str">
        <f>'MARKAH UTAMA'!F$13</f>
        <v>Tatabahasa</v>
      </c>
      <c r="C1104" s="249"/>
      <c r="D1104" s="249"/>
      <c r="E1104" s="249"/>
      <c r="F1104" s="249"/>
      <c r="G1104" s="249"/>
      <c r="H1104" s="249"/>
      <c r="I1104" s="249"/>
      <c r="J1104" s="265"/>
      <c r="K1104" s="263">
        <f>'MARKAH UTAMA'!F$12</f>
        <v>20</v>
      </c>
      <c r="L1104" s="264"/>
      <c r="M1104" s="263">
        <f>'MARKAH UTAMA'!F1617</f>
        <v>0</v>
      </c>
      <c r="N1104" s="265"/>
      <c r="O1104" s="409"/>
      <c r="P1104" s="410"/>
      <c r="Q1104" s="411"/>
      <c r="R1104" s="266"/>
    </row>
    <row r="1105" spans="2:18" ht="15" customHeight="1">
      <c r="B1105" s="267" t="str">
        <f>'MARKAH UTAMA'!G$13</f>
        <v>Tulisan Rumi</v>
      </c>
      <c r="C1105" s="249"/>
      <c r="D1105" s="249"/>
      <c r="E1105" s="249"/>
      <c r="F1105" s="249"/>
      <c r="G1105" s="249"/>
      <c r="H1105" s="249"/>
      <c r="I1105" s="249"/>
      <c r="J1105" s="265"/>
      <c r="K1105" s="263">
        <f>'MARKAH UTAMA'!G$12</f>
        <v>5</v>
      </c>
      <c r="L1105" s="264"/>
      <c r="M1105" s="263">
        <f>'MARKAH UTAMA'!G1617</f>
        <v>0</v>
      </c>
      <c r="N1105" s="265"/>
      <c r="O1105" s="409"/>
      <c r="P1105" s="410"/>
      <c r="Q1105" s="411"/>
      <c r="R1105" s="266"/>
    </row>
    <row r="1106" spans="2:18" ht="15" customHeight="1">
      <c r="B1106" s="267" t="str">
        <f>'MARKAH UTAMA'!H$13</f>
        <v>Tulisan Jawi</v>
      </c>
      <c r="C1106" s="249"/>
      <c r="D1106" s="249"/>
      <c r="E1106" s="249"/>
      <c r="F1106" s="249"/>
      <c r="G1106" s="249"/>
      <c r="H1106" s="249"/>
      <c r="I1106" s="249"/>
      <c r="J1106" s="265"/>
      <c r="K1106" s="263">
        <f>'MARKAH UTAMA'!H$12</f>
        <v>5</v>
      </c>
      <c r="L1106" s="264"/>
      <c r="M1106" s="263">
        <f>'MARKAH UTAMA'!H1617</f>
        <v>0</v>
      </c>
      <c r="N1106" s="265"/>
      <c r="O1106" s="409"/>
      <c r="P1106" s="410"/>
      <c r="Q1106" s="411"/>
      <c r="R1106" s="266"/>
    </row>
    <row r="1107" spans="2:18" ht="15" customHeight="1">
      <c r="B1107" s="267" t="str">
        <f>'MARKAH UTAMA'!I$13</f>
        <v>Ejaan  &amp; Rencana Rumi</v>
      </c>
      <c r="C1107" s="249"/>
      <c r="D1107" s="249"/>
      <c r="E1107" s="249"/>
      <c r="F1107" s="249"/>
      <c r="G1107" s="249"/>
      <c r="H1107" s="249"/>
      <c r="I1107" s="249"/>
      <c r="J1107" s="265"/>
      <c r="K1107" s="263">
        <f>'MARKAH UTAMA'!I$12</f>
        <v>5</v>
      </c>
      <c r="L1107" s="264"/>
      <c r="M1107" s="263">
        <f>'MARKAH UTAMA'!I1617</f>
        <v>0</v>
      </c>
      <c r="N1107" s="265"/>
      <c r="O1107" s="409"/>
      <c r="P1107" s="410"/>
      <c r="Q1107" s="411"/>
      <c r="R1107" s="266"/>
    </row>
    <row r="1108" spans="2:18" ht="15" customHeight="1">
      <c r="B1108" s="268" t="str">
        <f>'MARKAH UTAMA'!J$13</f>
        <v>Ejaan &amp; Rencana Jawi</v>
      </c>
      <c r="C1108" s="249"/>
      <c r="D1108" s="249"/>
      <c r="E1108" s="249"/>
      <c r="F1108" s="249"/>
      <c r="G1108" s="249"/>
      <c r="H1108" s="249"/>
      <c r="I1108" s="249"/>
      <c r="J1108" s="265"/>
      <c r="K1108" s="263">
        <f>'MARKAH UTAMA'!J$12</f>
        <v>5</v>
      </c>
      <c r="L1108" s="264"/>
      <c r="M1108" s="263">
        <f>'MARKAH UTAMA'!J1617</f>
        <v>0</v>
      </c>
      <c r="N1108" s="265"/>
      <c r="O1108" s="409"/>
      <c r="P1108" s="410"/>
      <c r="Q1108" s="411"/>
      <c r="R1108" s="266"/>
    </row>
    <row r="1109" spans="2:18" ht="15" customHeight="1" thickBot="1">
      <c r="B1109" s="269" t="str">
        <f>'MARKAH UTAMA'!K$13</f>
        <v>Bacaan dan Lisan</v>
      </c>
      <c r="C1109" s="254"/>
      <c r="D1109" s="254"/>
      <c r="E1109" s="254"/>
      <c r="F1109" s="254"/>
      <c r="G1109" s="254"/>
      <c r="H1109" s="254"/>
      <c r="I1109" s="254"/>
      <c r="J1109" s="270"/>
      <c r="K1109" s="271">
        <f>'MARKAH UTAMA'!K$12</f>
        <v>30</v>
      </c>
      <c r="L1109" s="272"/>
      <c r="M1109" s="271">
        <f>'MARKAH UTAMA'!K1617</f>
        <v>0</v>
      </c>
      <c r="N1109" s="273"/>
      <c r="O1109" s="409"/>
      <c r="P1109" s="410"/>
      <c r="Q1109" s="411"/>
      <c r="R1109" s="266"/>
    </row>
    <row r="1110" spans="2:18" ht="15" customHeight="1" thickBot="1">
      <c r="B1110" s="274"/>
      <c r="C1110" s="403" t="s">
        <v>67</v>
      </c>
      <c r="D1110" s="404"/>
      <c r="E1110" s="404"/>
      <c r="F1110" s="404"/>
      <c r="G1110" s="404"/>
      <c r="H1110" s="404"/>
      <c r="I1110" s="404"/>
      <c r="J1110" s="405"/>
      <c r="K1110" s="277">
        <f>SUM(K1102:K1109)</f>
        <v>100</v>
      </c>
      <c r="L1110" s="275"/>
      <c r="M1110" s="277">
        <f>SUM(M1102:M1109)</f>
        <v>0</v>
      </c>
      <c r="N1110" s="278"/>
      <c r="O1110" s="412"/>
      <c r="P1110" s="413"/>
      <c r="Q1110" s="414"/>
      <c r="R1110" s="279"/>
    </row>
    <row r="1111" spans="2:18" ht="15" customHeight="1" thickTop="1">
      <c r="B1111" s="280" t="s">
        <v>22</v>
      </c>
      <c r="C1111" s="281"/>
      <c r="D1111" s="281"/>
      <c r="E1111" s="282"/>
      <c r="F1111" s="282"/>
      <c r="G1111" s="281"/>
      <c r="H1111" s="281"/>
      <c r="I1111" s="281"/>
      <c r="J1111" s="283"/>
      <c r="K1111" s="284"/>
      <c r="L1111" s="285"/>
      <c r="M1111" s="285"/>
      <c r="N1111" s="286"/>
      <c r="O1111" s="406">
        <f>'MARKAH UTAMA'!R1617</f>
        <v>0</v>
      </c>
      <c r="P1111" s="407"/>
      <c r="Q1111" s="408"/>
      <c r="R1111" s="279"/>
    </row>
    <row r="1112" spans="2:18" ht="15" customHeight="1">
      <c r="B1112" s="287" t="str">
        <f>'MARKAH UTAMA'!N$13</f>
        <v>Aktiviti</v>
      </c>
      <c r="C1112" s="288"/>
      <c r="D1112" s="261"/>
      <c r="E1112" s="289"/>
      <c r="F1112" s="289"/>
      <c r="G1112" s="261"/>
      <c r="H1112" s="261"/>
      <c r="I1112" s="261"/>
      <c r="J1112" s="261"/>
      <c r="K1112" s="263">
        <f>'MARKAH UTAMA'!N$12</f>
        <v>20</v>
      </c>
      <c r="L1112" s="264"/>
      <c r="M1112" s="263">
        <f>'MARKAH UTAMA'!N1617</f>
        <v>0</v>
      </c>
      <c r="N1112" s="264"/>
      <c r="O1112" s="409"/>
      <c r="P1112" s="410"/>
      <c r="Q1112" s="411"/>
      <c r="R1112" s="279"/>
    </row>
    <row r="1113" spans="2:18" ht="15" customHeight="1">
      <c r="B1113" s="290" t="str">
        <f>'MARKAH UTAMA'!O$13</f>
        <v>Congak &amp; Sifir</v>
      </c>
      <c r="C1113" s="249"/>
      <c r="D1113" s="249"/>
      <c r="E1113" s="291"/>
      <c r="F1113" s="291"/>
      <c r="G1113" s="249"/>
      <c r="H1113" s="249"/>
      <c r="I1113" s="249"/>
      <c r="J1113" s="249"/>
      <c r="K1113" s="263">
        <f>'MARKAH UTAMA'!O$12</f>
        <v>30</v>
      </c>
      <c r="L1113" s="264"/>
      <c r="M1113" s="263">
        <f>'MARKAH UTAMA'!O1617</f>
        <v>0</v>
      </c>
      <c r="N1113" s="264"/>
      <c r="O1113" s="409"/>
      <c r="P1113" s="410"/>
      <c r="Q1113" s="411"/>
      <c r="R1113" s="279"/>
    </row>
    <row r="1114" spans="2:18" ht="15" customHeight="1" thickBot="1">
      <c r="B1114" s="292" t="str">
        <f>'MARKAH UTAMA'!P$13</f>
        <v>Matematik</v>
      </c>
      <c r="C1114" s="254"/>
      <c r="D1114" s="254"/>
      <c r="E1114" s="293"/>
      <c r="F1114" s="293"/>
      <c r="G1114" s="293"/>
      <c r="H1114" s="293"/>
      <c r="I1114" s="293"/>
      <c r="J1114" s="293"/>
      <c r="K1114" s="294">
        <f>'MARKAH UTAMA'!P$12</f>
        <v>50</v>
      </c>
      <c r="L1114" s="295"/>
      <c r="M1114" s="294">
        <f>'MARKAH UTAMA'!P1617</f>
        <v>0</v>
      </c>
      <c r="N1114" s="296"/>
      <c r="O1114" s="409"/>
      <c r="P1114" s="410"/>
      <c r="Q1114" s="411"/>
      <c r="R1114" s="279"/>
    </row>
    <row r="1115" spans="2:18" ht="15" customHeight="1" thickBot="1">
      <c r="B1115" s="274"/>
      <c r="C1115" s="403" t="s">
        <v>67</v>
      </c>
      <c r="D1115" s="404"/>
      <c r="E1115" s="404"/>
      <c r="F1115" s="404"/>
      <c r="G1115" s="404"/>
      <c r="H1115" s="404"/>
      <c r="I1115" s="404"/>
      <c r="J1115" s="405"/>
      <c r="K1115" s="297">
        <f>SUM(K1112:K1114)</f>
        <v>100</v>
      </c>
      <c r="L1115" s="275"/>
      <c r="M1115" s="277">
        <f>SUM(M1112:M1114)</f>
        <v>0</v>
      </c>
      <c r="N1115" s="298"/>
      <c r="O1115" s="412"/>
      <c r="P1115" s="413"/>
      <c r="Q1115" s="414"/>
      <c r="R1115" s="279"/>
    </row>
    <row r="1116" spans="2:18" ht="15" customHeight="1" thickTop="1">
      <c r="B1116" s="280" t="s">
        <v>21</v>
      </c>
      <c r="C1116" s="281"/>
      <c r="D1116" s="281"/>
      <c r="E1116" s="282"/>
      <c r="F1116" s="282"/>
      <c r="G1116" s="281"/>
      <c r="H1116" s="281"/>
      <c r="I1116" s="281"/>
      <c r="J1116" s="283"/>
      <c r="K1116" s="284"/>
      <c r="L1116" s="285"/>
      <c r="M1116" s="285"/>
      <c r="N1116" s="286"/>
      <c r="O1116" s="406">
        <f>'MARKAH UTAMA'!Z1617</f>
        <v>0</v>
      </c>
      <c r="P1116" s="407"/>
      <c r="Q1116" s="408"/>
      <c r="R1116" s="266"/>
    </row>
    <row r="1117" spans="2:18" ht="15" customHeight="1">
      <c r="B1117" s="287" t="str">
        <f>'MARKAH UTAMA'!S$13</f>
        <v>Composition</v>
      </c>
      <c r="C1117" s="261"/>
      <c r="D1117" s="261"/>
      <c r="E1117" s="299"/>
      <c r="F1117" s="299"/>
      <c r="G1117" s="261"/>
      <c r="H1117" s="261"/>
      <c r="I1117" s="261"/>
      <c r="J1117" s="262"/>
      <c r="K1117" s="300">
        <f>'MARKAH UTAMA'!S$12</f>
        <v>20</v>
      </c>
      <c r="L1117" s="301"/>
      <c r="M1117" s="300">
        <f>'MARKAH UTAMA'!S1617</f>
        <v>0</v>
      </c>
      <c r="N1117" s="301"/>
      <c r="O1117" s="409"/>
      <c r="P1117" s="410"/>
      <c r="Q1117" s="411"/>
      <c r="R1117" s="266"/>
    </row>
    <row r="1118" spans="2:18" ht="15" customHeight="1">
      <c r="B1118" s="302" t="str">
        <f>'MARKAH UTAMA'!T$13</f>
        <v>Grammar</v>
      </c>
      <c r="C1118" s="303"/>
      <c r="D1118" s="249"/>
      <c r="E1118" s="291"/>
      <c r="F1118" s="291"/>
      <c r="G1118" s="291"/>
      <c r="H1118" s="291"/>
      <c r="I1118" s="291"/>
      <c r="J1118" s="265"/>
      <c r="K1118" s="263">
        <f>'MARKAH UTAMA'!T1828</f>
        <v>0</v>
      </c>
      <c r="L1118" s="264"/>
      <c r="M1118" s="263">
        <f>'MARKAH UTAMA'!T1617</f>
        <v>0</v>
      </c>
      <c r="N1118" s="264"/>
      <c r="O1118" s="409"/>
      <c r="P1118" s="410"/>
      <c r="Q1118" s="411"/>
      <c r="R1118" s="266"/>
    </row>
    <row r="1119" spans="2:18" ht="15" customHeight="1">
      <c r="B1119" s="302" t="str">
        <f>'MARKAH UTAMA'!U$13</f>
        <v>Comprehension</v>
      </c>
      <c r="C1119" s="303"/>
      <c r="D1119" s="249"/>
      <c r="E1119" s="291"/>
      <c r="F1119" s="291"/>
      <c r="G1119" s="249"/>
      <c r="H1119" s="249"/>
      <c r="I1119" s="249"/>
      <c r="J1119" s="265"/>
      <c r="K1119" s="263">
        <f>'MARKAH UTAMA'!U$12</f>
        <v>10</v>
      </c>
      <c r="L1119" s="264"/>
      <c r="M1119" s="263">
        <f>'MARKAH UTAMA'!U1617</f>
        <v>0</v>
      </c>
      <c r="N1119" s="264"/>
      <c r="O1119" s="409"/>
      <c r="P1119" s="410"/>
      <c r="Q1119" s="411"/>
      <c r="R1119" s="266"/>
    </row>
    <row r="1120" spans="2:18" ht="15" customHeight="1">
      <c r="B1120" s="302" t="str">
        <f>'MARKAH UTAMA'!V$13</f>
        <v>Vocabulary</v>
      </c>
      <c r="C1120" s="249"/>
      <c r="D1120" s="249"/>
      <c r="E1120" s="291"/>
      <c r="F1120" s="291"/>
      <c r="G1120" s="249"/>
      <c r="H1120" s="249"/>
      <c r="I1120" s="249"/>
      <c r="J1120" s="265"/>
      <c r="K1120" s="263">
        <f>'MARKAH UTAMA'!V$12</f>
        <v>10</v>
      </c>
      <c r="L1120" s="264"/>
      <c r="M1120" s="263">
        <f>'MARKAH UTAMA'!V1617</f>
        <v>0</v>
      </c>
      <c r="N1120" s="264"/>
      <c r="O1120" s="409"/>
      <c r="P1120" s="410"/>
      <c r="Q1120" s="411"/>
      <c r="R1120" s="266"/>
    </row>
    <row r="1121" spans="2:18" ht="15" customHeight="1">
      <c r="B1121" s="302" t="str">
        <f>'MARKAH UTAMA'!W$13</f>
        <v>Spelling</v>
      </c>
      <c r="C1121" s="249"/>
      <c r="D1121" s="249"/>
      <c r="E1121" s="291"/>
      <c r="F1121" s="291"/>
      <c r="G1121" s="249"/>
      <c r="H1121" s="249"/>
      <c r="I1121" s="249"/>
      <c r="J1121" s="265"/>
      <c r="K1121" s="263">
        <f>'MARKAH UTAMA'!W$12</f>
        <v>10</v>
      </c>
      <c r="L1121" s="264"/>
      <c r="M1121" s="263">
        <f>'MARKAH UTAMA'!W1617</f>
        <v>0</v>
      </c>
      <c r="N1121" s="264"/>
      <c r="O1121" s="409"/>
      <c r="P1121" s="410"/>
      <c r="Q1121" s="411"/>
      <c r="R1121" s="266"/>
    </row>
    <row r="1122" spans="2:18" ht="15" customHeight="1" thickBot="1">
      <c r="B1122" s="292" t="str">
        <f>'MARKAH UTAMA'!X$13</f>
        <v>Reading &amp; Oral</v>
      </c>
      <c r="C1122" s="254"/>
      <c r="D1122" s="254"/>
      <c r="E1122" s="304"/>
      <c r="F1122" s="304"/>
      <c r="G1122" s="254"/>
      <c r="H1122" s="254"/>
      <c r="I1122" s="254"/>
      <c r="J1122" s="270"/>
      <c r="K1122" s="294">
        <f>'MARKAH UTAMA'!X$12</f>
        <v>30</v>
      </c>
      <c r="L1122" s="296"/>
      <c r="M1122" s="294">
        <f>'MARKAH UTAMA'!X1617</f>
        <v>0</v>
      </c>
      <c r="N1122" s="296"/>
      <c r="O1122" s="409"/>
      <c r="P1122" s="410"/>
      <c r="Q1122" s="411"/>
      <c r="R1122" s="266"/>
    </row>
    <row r="1123" spans="2:18" ht="15" customHeight="1" thickBot="1">
      <c r="B1123" s="274"/>
      <c r="C1123" s="403" t="s">
        <v>67</v>
      </c>
      <c r="D1123" s="404"/>
      <c r="E1123" s="404"/>
      <c r="F1123" s="404"/>
      <c r="G1123" s="404"/>
      <c r="H1123" s="404"/>
      <c r="I1123" s="404"/>
      <c r="J1123" s="405"/>
      <c r="K1123" s="275">
        <f>SUM(K1117:K1122)</f>
        <v>80</v>
      </c>
      <c r="L1123" s="275"/>
      <c r="M1123" s="297">
        <f>SUM(M1117:M1122)</f>
        <v>0</v>
      </c>
      <c r="N1123" s="305"/>
      <c r="O1123" s="412"/>
      <c r="P1123" s="413"/>
      <c r="Q1123" s="414"/>
      <c r="R1123" s="279"/>
    </row>
    <row r="1124" spans="2:18" ht="15" customHeight="1" thickTop="1">
      <c r="B1124" s="306" t="str">
        <f>'MARKAH UTAMA'!AA$13</f>
        <v>PELAJARAN AM</v>
      </c>
      <c r="C1124" s="307"/>
      <c r="D1124" s="308"/>
      <c r="E1124" s="308"/>
      <c r="F1124" s="308"/>
      <c r="G1124" s="261"/>
      <c r="H1124" s="261"/>
      <c r="I1124" s="261"/>
      <c r="J1124" s="261"/>
      <c r="K1124" s="300">
        <f>'MARKAH UTAMA'!AA$11</f>
        <v>100</v>
      </c>
      <c r="L1124" s="261"/>
      <c r="M1124" s="300">
        <f>'MARKAH UTAMA'!AA1617</f>
        <v>0</v>
      </c>
      <c r="N1124" s="301"/>
      <c r="O1124" s="400">
        <f>'MARKAH UTAMA'!AB1617</f>
        <v>0</v>
      </c>
      <c r="P1124" s="401"/>
      <c r="Q1124" s="402"/>
      <c r="R1124" s="279"/>
    </row>
    <row r="1125" spans="2:18" ht="15" customHeight="1">
      <c r="B1125" s="309" t="str">
        <f>'MARKAH UTAMA'!AC$13</f>
        <v>S I V I K</v>
      </c>
      <c r="C1125" s="310"/>
      <c r="D1125" s="311"/>
      <c r="E1125" s="311"/>
      <c r="F1125" s="311"/>
      <c r="G1125" s="249"/>
      <c r="H1125" s="249"/>
      <c r="I1125" s="249"/>
      <c r="J1125" s="249"/>
      <c r="K1125" s="263">
        <f>'MARKAH UTAMA'!AC$11</f>
        <v>50</v>
      </c>
      <c r="L1125" s="249"/>
      <c r="M1125" s="263">
        <f>'MARKAH UTAMA'!AC1617</f>
        <v>0</v>
      </c>
      <c r="N1125" s="264"/>
      <c r="O1125" s="382">
        <f>'MARKAH UTAMA'!AD1617</f>
        <v>0</v>
      </c>
      <c r="P1125" s="383"/>
      <c r="Q1125" s="384"/>
      <c r="R1125" s="279"/>
    </row>
    <row r="1126" spans="2:18" ht="15" customHeight="1">
      <c r="B1126" s="309" t="str">
        <f>'MARKAH UTAMA'!AE$13</f>
        <v>L U K I S A N</v>
      </c>
      <c r="C1126" s="310"/>
      <c r="D1126" s="310"/>
      <c r="E1126" s="310"/>
      <c r="F1126" s="310"/>
      <c r="G1126" s="249"/>
      <c r="H1126" s="249"/>
      <c r="I1126" s="249"/>
      <c r="J1126" s="249"/>
      <c r="K1126" s="263">
        <f>'MARKAH UTAMA'!AE$11</f>
        <v>50</v>
      </c>
      <c r="L1126" s="249"/>
      <c r="M1126" s="263">
        <f>'MARKAH UTAMA'!AE1617</f>
        <v>0</v>
      </c>
      <c r="N1126" s="264"/>
      <c r="O1126" s="382">
        <f>'MARKAH UTAMA'!AF1617</f>
        <v>0</v>
      </c>
      <c r="P1126" s="383"/>
      <c r="Q1126" s="384"/>
      <c r="R1126" s="279"/>
    </row>
    <row r="1127" spans="2:18" ht="15" customHeight="1">
      <c r="B1127" s="309" t="str">
        <f>'MARKAH UTAMA'!AG$13</f>
        <v>PELAJARAN  UGAMA ISLAM</v>
      </c>
      <c r="C1127" s="310"/>
      <c r="D1127" s="310"/>
      <c r="E1127" s="310"/>
      <c r="F1127" s="310"/>
      <c r="G1127" s="249"/>
      <c r="H1127" s="249"/>
      <c r="I1127" s="249"/>
      <c r="J1127" s="249"/>
      <c r="K1127" s="263">
        <f>'MARKAH UTAMA'!AG$11</f>
        <v>100</v>
      </c>
      <c r="L1127" s="249"/>
      <c r="M1127" s="263">
        <f>'MARKAH UTAMA'!AG1617</f>
        <v>0</v>
      </c>
      <c r="N1127" s="264"/>
      <c r="O1127" s="382">
        <f>'MARKAH UTAMA'!AH1617</f>
        <v>0</v>
      </c>
      <c r="P1127" s="383"/>
      <c r="Q1127" s="384"/>
      <c r="R1127" s="279"/>
    </row>
    <row r="1128" spans="2:18" ht="15" customHeight="1" thickBot="1">
      <c r="B1128" s="312" t="str">
        <f>'MARKAH UTAMA'!AI$13</f>
        <v>PENDIDIKAN JASMANI</v>
      </c>
      <c r="C1128" s="313"/>
      <c r="D1128" s="314"/>
      <c r="E1128" s="314"/>
      <c r="F1128" s="314"/>
      <c r="G1128" s="254"/>
      <c r="H1128" s="254"/>
      <c r="I1128" s="254"/>
      <c r="J1128" s="254"/>
      <c r="K1128" s="294">
        <f>'MARKAH UTAMA'!AI$11</f>
        <v>50</v>
      </c>
      <c r="L1128" s="254"/>
      <c r="M1128" s="294">
        <f>'MARKAH UTAMA'!AI1617</f>
        <v>0</v>
      </c>
      <c r="N1128" s="296"/>
      <c r="O1128" s="394">
        <f>'MARKAH UTAMA'!AJ1617</f>
        <v>0</v>
      </c>
      <c r="P1128" s="395"/>
      <c r="Q1128" s="396"/>
      <c r="R1128" s="279"/>
    </row>
    <row r="1129" spans="2:17" ht="15" customHeight="1" thickBot="1">
      <c r="B1129" s="315"/>
      <c r="C1129" s="316"/>
      <c r="D1129" s="387" t="s">
        <v>65</v>
      </c>
      <c r="E1129" s="387"/>
      <c r="F1129" s="387"/>
      <c r="G1129" s="387"/>
      <c r="H1129" s="387"/>
      <c r="I1129" s="387"/>
      <c r="J1129" s="388"/>
      <c r="K1129" s="277">
        <f>'MARKAH UTAMA'!AK1614</f>
        <v>0</v>
      </c>
      <c r="L1129" s="277"/>
      <c r="M1129" s="277">
        <f>M1110+M1115+M1123+M1124+M1125+M1126+M1127+M1128</f>
        <v>0</v>
      </c>
      <c r="N1129" s="298"/>
      <c r="O1129" s="397">
        <f>'MARKAH UTAMA'!AM1617</f>
        <v>0</v>
      </c>
      <c r="P1129" s="398"/>
      <c r="Q1129" s="399"/>
    </row>
    <row r="1130" spans="2:17" ht="15" customHeight="1" thickBot="1" thickTop="1">
      <c r="B1130" s="391" t="s">
        <v>66</v>
      </c>
      <c r="C1130" s="392"/>
      <c r="D1130" s="392"/>
      <c r="E1130" s="392"/>
      <c r="F1130" s="392"/>
      <c r="G1130" s="392"/>
      <c r="H1130" s="392"/>
      <c r="I1130" s="392"/>
      <c r="J1130" s="393"/>
      <c r="K1130" s="379" t="e">
        <f>M1129/K1129</f>
        <v>#DIV/0!</v>
      </c>
      <c r="L1130" s="380"/>
      <c r="M1130" s="380"/>
      <c r="N1130" s="380"/>
      <c r="O1130" s="380"/>
      <c r="P1130" s="380"/>
      <c r="Q1130" s="381"/>
    </row>
    <row r="1131" spans="2:17" ht="15" customHeight="1">
      <c r="B1131" s="317"/>
      <c r="C1131" s="318"/>
      <c r="D1131" s="319"/>
      <c r="E1131" s="319"/>
      <c r="F1131" s="318"/>
      <c r="G1131" s="318"/>
      <c r="H1131" s="318"/>
      <c r="I1131" s="318"/>
      <c r="J1131" s="318"/>
      <c r="K1131" s="320"/>
      <c r="L1131" s="320"/>
      <c r="M1131" s="320"/>
      <c r="N1131" s="320"/>
      <c r="O1131" s="320"/>
      <c r="P1131" s="320"/>
      <c r="Q1131" s="320"/>
    </row>
    <row r="1132" spans="2:19" ht="15" customHeight="1">
      <c r="B1132" s="240" t="s">
        <v>60</v>
      </c>
      <c r="C1132" s="321"/>
      <c r="D1132" s="385">
        <f>'MARKAH UTAMA'!$AL$37</f>
        <v>0.7818315018315019</v>
      </c>
      <c r="E1132" s="385"/>
      <c r="F1132" s="385"/>
      <c r="G1132" s="321" t="s">
        <v>32</v>
      </c>
      <c r="L1132" s="322">
        <f>'MARKAH UTAMA'!AM1617</f>
        <v>0</v>
      </c>
      <c r="M1132" s="321" t="s">
        <v>31</v>
      </c>
      <c r="N1132" s="321"/>
      <c r="O1132" s="321"/>
      <c r="P1132" s="335">
        <f>'MARKAH UTAMA'!$AW$9</f>
        <v>21</v>
      </c>
      <c r="Q1132" s="245" t="s">
        <v>64</v>
      </c>
      <c r="S1132" s="324"/>
    </row>
    <row r="1133" spans="2:19" ht="15" customHeight="1">
      <c r="B1133" s="325" t="s">
        <v>61</v>
      </c>
      <c r="C1133" s="321"/>
      <c r="D1133" s="325"/>
      <c r="E1133" s="386">
        <f>'MARKAH UTAMA'!AV1617</f>
        <v>0</v>
      </c>
      <c r="F1133" s="386"/>
      <c r="G1133" s="321" t="s">
        <v>45</v>
      </c>
      <c r="I1133" s="240" t="s">
        <v>62</v>
      </c>
      <c r="J1133" s="220">
        <f>'MARKAH UTAMA'!AW1617</f>
        <v>0</v>
      </c>
      <c r="K1133" s="325" t="s">
        <v>45</v>
      </c>
      <c r="M1133" s="325" t="s">
        <v>33</v>
      </c>
      <c r="N1133" s="241"/>
      <c r="O1133" s="220">
        <f>'MARKAH UTAMA'!AX1617</f>
        <v>0</v>
      </c>
      <c r="P1133" s="325" t="s">
        <v>45</v>
      </c>
      <c r="Q1133" s="242"/>
      <c r="S1133" s="324"/>
    </row>
    <row r="1134" spans="2:19" ht="15" customHeight="1">
      <c r="B1134" s="321"/>
      <c r="C1134" s="321"/>
      <c r="D1134" s="324"/>
      <c r="E1134" s="324"/>
      <c r="F1134" s="324"/>
      <c r="G1134" s="324"/>
      <c r="H1134" s="324"/>
      <c r="I1134" s="324"/>
      <c r="J1134" s="324"/>
      <c r="K1134" s="324"/>
      <c r="L1134" s="324"/>
      <c r="M1134" s="324"/>
      <c r="N1134" s="324"/>
      <c r="O1134" s="324"/>
      <c r="P1134" s="324"/>
      <c r="Q1134" s="242"/>
      <c r="S1134" s="324"/>
    </row>
    <row r="1135" spans="2:19" ht="15" customHeight="1">
      <c r="B1135" s="326" t="s">
        <v>68</v>
      </c>
      <c r="C1135" s="324"/>
      <c r="D1135" s="324"/>
      <c r="E1135" s="324"/>
      <c r="F1135" s="324"/>
      <c r="G1135" s="324"/>
      <c r="H1135" s="324"/>
      <c r="I1135" s="324"/>
      <c r="J1135" s="324"/>
      <c r="K1135" s="324"/>
      <c r="L1135" s="324"/>
      <c r="M1135" s="324"/>
      <c r="N1135" s="324"/>
      <c r="O1135" s="324"/>
      <c r="P1135" s="324"/>
      <c r="Q1135" s="242"/>
      <c r="S1135" s="324"/>
    </row>
    <row r="1136" spans="2:17" ht="15" customHeight="1">
      <c r="B1136" s="327"/>
      <c r="C1136" s="327"/>
      <c r="D1136" s="327"/>
      <c r="E1136" s="327"/>
      <c r="F1136" s="327"/>
      <c r="G1136" s="327"/>
      <c r="H1136" s="327"/>
      <c r="I1136" s="327"/>
      <c r="J1136" s="327"/>
      <c r="K1136" s="327"/>
      <c r="L1136" s="327"/>
      <c r="M1136" s="327"/>
      <c r="N1136" s="327"/>
      <c r="O1136" s="327"/>
      <c r="P1136" s="327"/>
      <c r="Q1136" s="328"/>
    </row>
    <row r="1137" spans="2:17" ht="15" customHeight="1">
      <c r="B1137" s="329"/>
      <c r="C1137" s="329"/>
      <c r="D1137" s="329"/>
      <c r="E1137" s="329"/>
      <c r="F1137" s="329"/>
      <c r="G1137" s="329"/>
      <c r="H1137" s="329"/>
      <c r="I1137" s="329"/>
      <c r="J1137" s="329"/>
      <c r="K1137" s="329"/>
      <c r="L1137" s="329"/>
      <c r="M1137" s="329"/>
      <c r="N1137" s="329"/>
      <c r="O1137" s="329"/>
      <c r="P1137" s="329"/>
      <c r="Q1137" s="330"/>
    </row>
    <row r="1138" spans="2:17" ht="15" customHeight="1">
      <c r="B1138" s="329"/>
      <c r="C1138" s="329"/>
      <c r="D1138" s="329"/>
      <c r="E1138" s="329"/>
      <c r="F1138" s="329"/>
      <c r="G1138" s="329"/>
      <c r="H1138" s="329"/>
      <c r="I1138" s="329"/>
      <c r="J1138" s="329"/>
      <c r="K1138" s="329"/>
      <c r="L1138" s="329"/>
      <c r="M1138" s="329"/>
      <c r="N1138" s="329"/>
      <c r="O1138" s="329"/>
      <c r="P1138" s="329"/>
      <c r="Q1138" s="330"/>
    </row>
    <row r="1139" spans="2:17" ht="15" customHeight="1">
      <c r="B1139" s="329"/>
      <c r="C1139" s="329"/>
      <c r="D1139" s="329"/>
      <c r="E1139" s="329"/>
      <c r="F1139" s="329"/>
      <c r="G1139" s="329"/>
      <c r="H1139" s="329"/>
      <c r="I1139" s="329"/>
      <c r="J1139" s="329"/>
      <c r="K1139" s="329"/>
      <c r="L1139" s="329"/>
      <c r="M1139" s="329"/>
      <c r="N1139" s="329"/>
      <c r="O1139" s="329"/>
      <c r="P1139" s="329"/>
      <c r="Q1139" s="330"/>
    </row>
    <row r="1140" spans="2:17" ht="15" customHeight="1">
      <c r="B1140" s="329"/>
      <c r="C1140" s="329"/>
      <c r="D1140" s="329"/>
      <c r="E1140" s="329"/>
      <c r="F1140" s="329"/>
      <c r="G1140" s="329"/>
      <c r="H1140" s="329"/>
      <c r="I1140" s="329"/>
      <c r="J1140" s="329"/>
      <c r="K1140" s="329"/>
      <c r="L1140" s="329"/>
      <c r="M1140" s="329"/>
      <c r="N1140" s="329"/>
      <c r="O1140" s="329"/>
      <c r="P1140" s="329"/>
      <c r="Q1140" s="330"/>
    </row>
    <row r="1141" spans="2:17" ht="15" customHeight="1">
      <c r="B1141" s="329"/>
      <c r="C1141" s="329"/>
      <c r="D1141" s="329"/>
      <c r="E1141" s="329"/>
      <c r="F1141" s="329"/>
      <c r="G1141" s="329"/>
      <c r="H1141" s="329"/>
      <c r="I1141" s="329"/>
      <c r="J1141" s="329"/>
      <c r="K1141" s="329"/>
      <c r="L1141" s="329"/>
      <c r="M1141" s="329"/>
      <c r="N1141" s="329"/>
      <c r="O1141" s="329"/>
      <c r="P1141" s="329"/>
      <c r="Q1141" s="330"/>
    </row>
    <row r="1142" spans="2:17" ht="15" customHeight="1">
      <c r="B1142" s="329"/>
      <c r="C1142" s="329"/>
      <c r="D1142" s="329"/>
      <c r="E1142" s="329"/>
      <c r="F1142" s="329"/>
      <c r="G1142" s="329"/>
      <c r="H1142" s="329"/>
      <c r="I1142" s="329"/>
      <c r="J1142" s="329"/>
      <c r="K1142" s="329"/>
      <c r="L1142" s="329"/>
      <c r="M1142" s="329"/>
      <c r="N1142" s="329"/>
      <c r="O1142" s="329"/>
      <c r="P1142" s="329"/>
      <c r="Q1142" s="330"/>
    </row>
    <row r="1154" spans="2:4" ht="15" customHeight="1">
      <c r="B1154" s="240" t="s">
        <v>24</v>
      </c>
      <c r="D1154" s="240">
        <f>'MARKAH UTAMA'!C1678</f>
        <v>0</v>
      </c>
    </row>
    <row r="1156" spans="2:16" ht="15" customHeight="1">
      <c r="B1156" s="240" t="str">
        <f>$B$4</f>
        <v>Sekolah Rendah Haji Tarif, Brunei I</v>
      </c>
      <c r="K1156" s="240" t="s">
        <v>55</v>
      </c>
      <c r="M1156" s="243"/>
      <c r="N1156" s="243"/>
      <c r="O1156" s="244">
        <f>'MARKAH UTAMA'!AR1678</f>
        <v>0</v>
      </c>
      <c r="P1156" s="244"/>
    </row>
    <row r="1157" spans="2:14" ht="15" customHeight="1">
      <c r="B1157" s="245" t="str">
        <f>$B$5</f>
        <v>DARJAH : 3</v>
      </c>
      <c r="C1157" s="245"/>
      <c r="K1157" s="244" t="s">
        <v>56</v>
      </c>
      <c r="L1157" s="331"/>
      <c r="M1157" s="241">
        <f>$M$5</f>
        <v>0</v>
      </c>
      <c r="N1157" s="241"/>
    </row>
    <row r="1158" spans="2:16" ht="15" customHeight="1">
      <c r="B1158" s="240" t="s">
        <v>23</v>
      </c>
      <c r="C1158" s="246">
        <f>'MARKAH UTAMA'!AS1678</f>
        <v>0</v>
      </c>
      <c r="D1158" s="245" t="s">
        <v>41</v>
      </c>
      <c r="E1158" s="245"/>
      <c r="F1158" s="245"/>
      <c r="G1158" s="240">
        <f>'MARKAH UTAMA'!AT1678</f>
        <v>0</v>
      </c>
      <c r="H1158" s="245" t="s">
        <v>40</v>
      </c>
      <c r="J1158" s="243">
        <f>'MARKAH UTAMA'!AU1678</f>
        <v>0</v>
      </c>
      <c r="K1158" s="245" t="s">
        <v>63</v>
      </c>
      <c r="M1158" s="247"/>
      <c r="P1158" s="245"/>
    </row>
    <row r="1159" spans="7:9" ht="15" customHeight="1" thickBot="1">
      <c r="G1159" s="246"/>
      <c r="H1159" s="246"/>
      <c r="I1159" s="246"/>
    </row>
    <row r="1160" spans="2:17" ht="15" customHeight="1">
      <c r="B1160" s="389" t="s">
        <v>29</v>
      </c>
      <c r="C1160" s="342"/>
      <c r="D1160" s="342"/>
      <c r="E1160" s="342"/>
      <c r="F1160" s="342"/>
      <c r="G1160" s="342"/>
      <c r="H1160" s="342"/>
      <c r="I1160" s="342"/>
      <c r="J1160" s="390"/>
      <c r="K1160" s="341" t="s">
        <v>57</v>
      </c>
      <c r="L1160" s="342"/>
      <c r="M1160" s="342"/>
      <c r="N1160" s="342"/>
      <c r="O1160" s="342"/>
      <c r="P1160" s="342"/>
      <c r="Q1160" s="374"/>
    </row>
    <row r="1161" spans="2:18" ht="15" customHeight="1">
      <c r="B1161" s="248"/>
      <c r="C1161" s="249"/>
      <c r="D1161" s="250"/>
      <c r="E1161" s="250"/>
      <c r="F1161" s="250"/>
      <c r="G1161" s="250"/>
      <c r="H1161" s="250"/>
      <c r="I1161" s="250"/>
      <c r="J1161" s="251"/>
      <c r="K1161" s="375" t="s">
        <v>58</v>
      </c>
      <c r="L1161" s="376"/>
      <c r="M1161" s="375" t="s">
        <v>59</v>
      </c>
      <c r="N1161" s="376"/>
      <c r="O1161" s="375" t="s">
        <v>54</v>
      </c>
      <c r="P1161" s="377"/>
      <c r="Q1161" s="378"/>
      <c r="R1161" s="252"/>
    </row>
    <row r="1162" spans="2:18" ht="15" customHeight="1">
      <c r="B1162" s="253" t="s">
        <v>10</v>
      </c>
      <c r="C1162" s="254"/>
      <c r="D1162" s="255"/>
      <c r="E1162" s="255"/>
      <c r="F1162" s="255"/>
      <c r="G1162" s="255"/>
      <c r="H1162" s="255"/>
      <c r="I1162" s="255"/>
      <c r="J1162" s="256"/>
      <c r="K1162" s="257"/>
      <c r="L1162" s="258"/>
      <c r="M1162" s="259"/>
      <c r="N1162" s="258"/>
      <c r="O1162" s="415">
        <f>'MARKAH UTAMA'!M1678</f>
        <v>0</v>
      </c>
      <c r="P1162" s="416"/>
      <c r="Q1162" s="417"/>
      <c r="R1162" s="252"/>
    </row>
    <row r="1163" spans="2:18" ht="15" customHeight="1">
      <c r="B1163" s="260" t="str">
        <f>'MARKAH UTAMA'!D$13</f>
        <v>Karangan</v>
      </c>
      <c r="C1163" s="261"/>
      <c r="D1163" s="261"/>
      <c r="E1163" s="261"/>
      <c r="F1163" s="261"/>
      <c r="G1163" s="261"/>
      <c r="H1163" s="261"/>
      <c r="I1163" s="261"/>
      <c r="J1163" s="262"/>
      <c r="K1163" s="263">
        <f>'MARKAH UTAMA'!D$12</f>
        <v>20</v>
      </c>
      <c r="L1163" s="264"/>
      <c r="M1163" s="263">
        <f>'MARKAH UTAMA'!D1678</f>
        <v>0</v>
      </c>
      <c r="N1163" s="265"/>
      <c r="O1163" s="409"/>
      <c r="P1163" s="410"/>
      <c r="Q1163" s="411"/>
      <c r="R1163" s="266"/>
    </row>
    <row r="1164" spans="2:18" ht="15" customHeight="1">
      <c r="B1164" s="267" t="str">
        <f>'MARKAH UTAMA'!E$13</f>
        <v>Pemahaman</v>
      </c>
      <c r="C1164" s="249"/>
      <c r="D1164" s="249"/>
      <c r="E1164" s="249"/>
      <c r="F1164" s="249"/>
      <c r="G1164" s="249"/>
      <c r="H1164" s="249"/>
      <c r="I1164" s="249"/>
      <c r="J1164" s="265"/>
      <c r="K1164" s="263">
        <f>'MARKAH UTAMA'!E$12</f>
        <v>10</v>
      </c>
      <c r="L1164" s="264"/>
      <c r="M1164" s="263">
        <f>'MARKAH UTAMA'!E1678</f>
        <v>0</v>
      </c>
      <c r="N1164" s="265"/>
      <c r="O1164" s="409"/>
      <c r="P1164" s="410"/>
      <c r="Q1164" s="411"/>
      <c r="R1164" s="266"/>
    </row>
    <row r="1165" spans="2:18" ht="15" customHeight="1">
      <c r="B1165" s="267" t="str">
        <f>'MARKAH UTAMA'!F$13</f>
        <v>Tatabahasa</v>
      </c>
      <c r="C1165" s="249"/>
      <c r="D1165" s="249"/>
      <c r="E1165" s="249"/>
      <c r="F1165" s="249"/>
      <c r="G1165" s="249"/>
      <c r="H1165" s="249"/>
      <c r="I1165" s="249"/>
      <c r="J1165" s="265"/>
      <c r="K1165" s="263">
        <f>'MARKAH UTAMA'!F$12</f>
        <v>20</v>
      </c>
      <c r="L1165" s="264"/>
      <c r="M1165" s="263">
        <f>'MARKAH UTAMA'!F1678</f>
        <v>0</v>
      </c>
      <c r="N1165" s="265"/>
      <c r="O1165" s="409"/>
      <c r="P1165" s="410"/>
      <c r="Q1165" s="411"/>
      <c r="R1165" s="266"/>
    </row>
    <row r="1166" spans="2:18" ht="15" customHeight="1">
      <c r="B1166" s="267" t="str">
        <f>'MARKAH UTAMA'!G$13</f>
        <v>Tulisan Rumi</v>
      </c>
      <c r="C1166" s="249"/>
      <c r="D1166" s="249"/>
      <c r="E1166" s="249"/>
      <c r="F1166" s="249"/>
      <c r="G1166" s="249"/>
      <c r="H1166" s="249"/>
      <c r="I1166" s="249"/>
      <c r="J1166" s="265"/>
      <c r="K1166" s="263">
        <f>'MARKAH UTAMA'!G$12</f>
        <v>5</v>
      </c>
      <c r="L1166" s="264"/>
      <c r="M1166" s="263">
        <f>'MARKAH UTAMA'!G1678</f>
        <v>0</v>
      </c>
      <c r="N1166" s="265"/>
      <c r="O1166" s="409"/>
      <c r="P1166" s="410"/>
      <c r="Q1166" s="411"/>
      <c r="R1166" s="266"/>
    </row>
    <row r="1167" spans="2:18" ht="15" customHeight="1">
      <c r="B1167" s="267" t="str">
        <f>'MARKAH UTAMA'!H$13</f>
        <v>Tulisan Jawi</v>
      </c>
      <c r="C1167" s="249"/>
      <c r="D1167" s="249"/>
      <c r="E1167" s="249"/>
      <c r="F1167" s="249"/>
      <c r="G1167" s="249"/>
      <c r="H1167" s="249"/>
      <c r="I1167" s="249"/>
      <c r="J1167" s="265"/>
      <c r="K1167" s="263">
        <f>'MARKAH UTAMA'!H$12</f>
        <v>5</v>
      </c>
      <c r="L1167" s="264"/>
      <c r="M1167" s="263">
        <f>'MARKAH UTAMA'!H1678</f>
        <v>0</v>
      </c>
      <c r="N1167" s="265"/>
      <c r="O1167" s="409"/>
      <c r="P1167" s="410"/>
      <c r="Q1167" s="411"/>
      <c r="R1167" s="266"/>
    </row>
    <row r="1168" spans="2:18" ht="15" customHeight="1">
      <c r="B1168" s="267" t="str">
        <f>'MARKAH UTAMA'!I$13</f>
        <v>Ejaan  &amp; Rencana Rumi</v>
      </c>
      <c r="C1168" s="249"/>
      <c r="D1168" s="249"/>
      <c r="E1168" s="249"/>
      <c r="F1168" s="249"/>
      <c r="G1168" s="249"/>
      <c r="H1168" s="249"/>
      <c r="I1168" s="249"/>
      <c r="J1168" s="265"/>
      <c r="K1168" s="263">
        <f>'MARKAH UTAMA'!I$12</f>
        <v>5</v>
      </c>
      <c r="L1168" s="264"/>
      <c r="M1168" s="263">
        <f>'MARKAH UTAMA'!I1678</f>
        <v>0</v>
      </c>
      <c r="N1168" s="265"/>
      <c r="O1168" s="409"/>
      <c r="P1168" s="410"/>
      <c r="Q1168" s="411"/>
      <c r="R1168" s="266"/>
    </row>
    <row r="1169" spans="2:18" ht="15" customHeight="1">
      <c r="B1169" s="268" t="str">
        <f>'MARKAH UTAMA'!J$13</f>
        <v>Ejaan &amp; Rencana Jawi</v>
      </c>
      <c r="C1169" s="249"/>
      <c r="D1169" s="249"/>
      <c r="E1169" s="249"/>
      <c r="F1169" s="249"/>
      <c r="G1169" s="249"/>
      <c r="H1169" s="249"/>
      <c r="I1169" s="249"/>
      <c r="J1169" s="265"/>
      <c r="K1169" s="263">
        <f>'MARKAH UTAMA'!J$12</f>
        <v>5</v>
      </c>
      <c r="L1169" s="264"/>
      <c r="M1169" s="263">
        <f>'MARKAH UTAMA'!J1678</f>
        <v>0</v>
      </c>
      <c r="N1169" s="265"/>
      <c r="O1169" s="409"/>
      <c r="P1169" s="410"/>
      <c r="Q1169" s="411"/>
      <c r="R1169" s="266"/>
    </row>
    <row r="1170" spans="2:18" ht="15" customHeight="1" thickBot="1">
      <c r="B1170" s="269" t="str">
        <f>'MARKAH UTAMA'!K$13</f>
        <v>Bacaan dan Lisan</v>
      </c>
      <c r="C1170" s="254"/>
      <c r="D1170" s="254"/>
      <c r="E1170" s="254"/>
      <c r="F1170" s="254"/>
      <c r="G1170" s="254"/>
      <c r="H1170" s="254"/>
      <c r="I1170" s="254"/>
      <c r="J1170" s="270"/>
      <c r="K1170" s="271">
        <f>'MARKAH UTAMA'!K$12</f>
        <v>30</v>
      </c>
      <c r="L1170" s="272"/>
      <c r="M1170" s="271">
        <f>'MARKAH UTAMA'!K1678</f>
        <v>0</v>
      </c>
      <c r="N1170" s="273"/>
      <c r="O1170" s="409"/>
      <c r="P1170" s="410"/>
      <c r="Q1170" s="411"/>
      <c r="R1170" s="266"/>
    </row>
    <row r="1171" spans="2:18" ht="15" customHeight="1" thickBot="1">
      <c r="B1171" s="274"/>
      <c r="C1171" s="403" t="s">
        <v>67</v>
      </c>
      <c r="D1171" s="404"/>
      <c r="E1171" s="404"/>
      <c r="F1171" s="404"/>
      <c r="G1171" s="404"/>
      <c r="H1171" s="404"/>
      <c r="I1171" s="404"/>
      <c r="J1171" s="405"/>
      <c r="K1171" s="277">
        <f>SUM(K1163:K1170)</f>
        <v>100</v>
      </c>
      <c r="L1171" s="275"/>
      <c r="M1171" s="277">
        <f>SUM(M1163:M1170)</f>
        <v>0</v>
      </c>
      <c r="N1171" s="278"/>
      <c r="O1171" s="412"/>
      <c r="P1171" s="413"/>
      <c r="Q1171" s="414"/>
      <c r="R1171" s="279"/>
    </row>
    <row r="1172" spans="2:18" ht="15" customHeight="1" thickTop="1">
      <c r="B1172" s="280" t="s">
        <v>22</v>
      </c>
      <c r="C1172" s="281"/>
      <c r="D1172" s="281"/>
      <c r="E1172" s="282"/>
      <c r="F1172" s="282"/>
      <c r="G1172" s="281"/>
      <c r="H1172" s="281"/>
      <c r="I1172" s="281"/>
      <c r="J1172" s="283"/>
      <c r="K1172" s="284"/>
      <c r="L1172" s="285"/>
      <c r="M1172" s="285"/>
      <c r="N1172" s="286"/>
      <c r="O1172" s="406">
        <f>'MARKAH UTAMA'!R1678</f>
        <v>0</v>
      </c>
      <c r="P1172" s="407"/>
      <c r="Q1172" s="408"/>
      <c r="R1172" s="279"/>
    </row>
    <row r="1173" spans="2:18" ht="15" customHeight="1">
      <c r="B1173" s="287" t="str">
        <f>'MARKAH UTAMA'!N$13</f>
        <v>Aktiviti</v>
      </c>
      <c r="C1173" s="288"/>
      <c r="D1173" s="261"/>
      <c r="E1173" s="289"/>
      <c r="F1173" s="289"/>
      <c r="G1173" s="261"/>
      <c r="H1173" s="261"/>
      <c r="I1173" s="261"/>
      <c r="J1173" s="261"/>
      <c r="K1173" s="263">
        <f>'MARKAH UTAMA'!N$12</f>
        <v>20</v>
      </c>
      <c r="L1173" s="264"/>
      <c r="M1173" s="263">
        <f>'MARKAH UTAMA'!N1678</f>
        <v>0</v>
      </c>
      <c r="N1173" s="264"/>
      <c r="O1173" s="409"/>
      <c r="P1173" s="410"/>
      <c r="Q1173" s="411"/>
      <c r="R1173" s="279"/>
    </row>
    <row r="1174" spans="2:18" ht="15" customHeight="1">
      <c r="B1174" s="290" t="str">
        <f>'MARKAH UTAMA'!O$13</f>
        <v>Congak &amp; Sifir</v>
      </c>
      <c r="C1174" s="249"/>
      <c r="D1174" s="249"/>
      <c r="E1174" s="291"/>
      <c r="F1174" s="291"/>
      <c r="G1174" s="249"/>
      <c r="H1174" s="249"/>
      <c r="I1174" s="249"/>
      <c r="J1174" s="249"/>
      <c r="K1174" s="263">
        <f>'MARKAH UTAMA'!O$12</f>
        <v>30</v>
      </c>
      <c r="L1174" s="264"/>
      <c r="M1174" s="263">
        <f>'MARKAH UTAMA'!O1678</f>
        <v>0</v>
      </c>
      <c r="N1174" s="264"/>
      <c r="O1174" s="409"/>
      <c r="P1174" s="410"/>
      <c r="Q1174" s="411"/>
      <c r="R1174" s="279"/>
    </row>
    <row r="1175" spans="2:18" ht="15" customHeight="1" thickBot="1">
      <c r="B1175" s="292" t="str">
        <f>'MARKAH UTAMA'!P$13</f>
        <v>Matematik</v>
      </c>
      <c r="C1175" s="254"/>
      <c r="D1175" s="254"/>
      <c r="E1175" s="293"/>
      <c r="F1175" s="293"/>
      <c r="G1175" s="293"/>
      <c r="H1175" s="293"/>
      <c r="I1175" s="293"/>
      <c r="J1175" s="293"/>
      <c r="K1175" s="294">
        <f>'MARKAH UTAMA'!P$12</f>
        <v>50</v>
      </c>
      <c r="L1175" s="295"/>
      <c r="M1175" s="294">
        <f>'MARKAH UTAMA'!P1678</f>
        <v>0</v>
      </c>
      <c r="N1175" s="296"/>
      <c r="O1175" s="409"/>
      <c r="P1175" s="410"/>
      <c r="Q1175" s="411"/>
      <c r="R1175" s="279"/>
    </row>
    <row r="1176" spans="2:18" ht="15" customHeight="1" thickBot="1">
      <c r="B1176" s="274"/>
      <c r="C1176" s="403" t="s">
        <v>67</v>
      </c>
      <c r="D1176" s="404"/>
      <c r="E1176" s="404"/>
      <c r="F1176" s="404"/>
      <c r="G1176" s="404"/>
      <c r="H1176" s="404"/>
      <c r="I1176" s="404"/>
      <c r="J1176" s="405"/>
      <c r="K1176" s="297">
        <f>SUM(K1173:K1175)</f>
        <v>100</v>
      </c>
      <c r="L1176" s="275"/>
      <c r="M1176" s="277">
        <f>SUM(M1173:M1175)</f>
        <v>0</v>
      </c>
      <c r="N1176" s="298"/>
      <c r="O1176" s="412"/>
      <c r="P1176" s="413"/>
      <c r="Q1176" s="414"/>
      <c r="R1176" s="279"/>
    </row>
    <row r="1177" spans="2:18" ht="15" customHeight="1" thickTop="1">
      <c r="B1177" s="280" t="s">
        <v>21</v>
      </c>
      <c r="C1177" s="281"/>
      <c r="D1177" s="281"/>
      <c r="E1177" s="282"/>
      <c r="F1177" s="282"/>
      <c r="G1177" s="281"/>
      <c r="H1177" s="281"/>
      <c r="I1177" s="281"/>
      <c r="J1177" s="283"/>
      <c r="K1177" s="284"/>
      <c r="L1177" s="285"/>
      <c r="M1177" s="285"/>
      <c r="N1177" s="286"/>
      <c r="O1177" s="406">
        <f>'MARKAH UTAMA'!Z1678</f>
        <v>0</v>
      </c>
      <c r="P1177" s="407"/>
      <c r="Q1177" s="408"/>
      <c r="R1177" s="266"/>
    </row>
    <row r="1178" spans="2:18" ht="15" customHeight="1">
      <c r="B1178" s="287" t="str">
        <f>'MARKAH UTAMA'!S$13</f>
        <v>Composition</v>
      </c>
      <c r="C1178" s="261"/>
      <c r="D1178" s="261"/>
      <c r="E1178" s="299"/>
      <c r="F1178" s="299"/>
      <c r="G1178" s="261"/>
      <c r="H1178" s="261"/>
      <c r="I1178" s="261"/>
      <c r="J1178" s="262"/>
      <c r="K1178" s="300">
        <f>'MARKAH UTAMA'!S$12</f>
        <v>20</v>
      </c>
      <c r="L1178" s="301"/>
      <c r="M1178" s="300">
        <f>'MARKAH UTAMA'!S1678</f>
        <v>0</v>
      </c>
      <c r="N1178" s="301"/>
      <c r="O1178" s="409"/>
      <c r="P1178" s="410"/>
      <c r="Q1178" s="411"/>
      <c r="R1178" s="266"/>
    </row>
    <row r="1179" spans="2:18" ht="15" customHeight="1">
      <c r="B1179" s="302" t="str">
        <f>'MARKAH UTAMA'!T$13</f>
        <v>Grammar</v>
      </c>
      <c r="C1179" s="303"/>
      <c r="D1179" s="249"/>
      <c r="E1179" s="291"/>
      <c r="F1179" s="291"/>
      <c r="G1179" s="291"/>
      <c r="H1179" s="291"/>
      <c r="I1179" s="291"/>
      <c r="J1179" s="265"/>
      <c r="K1179" s="263">
        <f>'MARKAH UTAMA'!T1889</f>
        <v>0</v>
      </c>
      <c r="L1179" s="264"/>
      <c r="M1179" s="263">
        <f>'MARKAH UTAMA'!T1678</f>
        <v>0</v>
      </c>
      <c r="N1179" s="264"/>
      <c r="O1179" s="409"/>
      <c r="P1179" s="410"/>
      <c r="Q1179" s="411"/>
      <c r="R1179" s="266"/>
    </row>
    <row r="1180" spans="2:18" ht="15" customHeight="1">
      <c r="B1180" s="302" t="str">
        <f>'MARKAH UTAMA'!U$13</f>
        <v>Comprehension</v>
      </c>
      <c r="C1180" s="303"/>
      <c r="D1180" s="249"/>
      <c r="E1180" s="291"/>
      <c r="F1180" s="291"/>
      <c r="G1180" s="249"/>
      <c r="H1180" s="249"/>
      <c r="I1180" s="249"/>
      <c r="J1180" s="265"/>
      <c r="K1180" s="263">
        <f>'MARKAH UTAMA'!U$12</f>
        <v>10</v>
      </c>
      <c r="L1180" s="264"/>
      <c r="M1180" s="263">
        <f>'MARKAH UTAMA'!U1678</f>
        <v>0</v>
      </c>
      <c r="N1180" s="264"/>
      <c r="O1180" s="409"/>
      <c r="P1180" s="410"/>
      <c r="Q1180" s="411"/>
      <c r="R1180" s="266"/>
    </row>
    <row r="1181" spans="2:18" ht="15" customHeight="1">
      <c r="B1181" s="302" t="str">
        <f>'MARKAH UTAMA'!V$13</f>
        <v>Vocabulary</v>
      </c>
      <c r="C1181" s="249"/>
      <c r="D1181" s="249"/>
      <c r="E1181" s="291"/>
      <c r="F1181" s="291"/>
      <c r="G1181" s="249"/>
      <c r="H1181" s="249"/>
      <c r="I1181" s="249"/>
      <c r="J1181" s="265"/>
      <c r="K1181" s="263">
        <f>'MARKAH UTAMA'!V$12</f>
        <v>10</v>
      </c>
      <c r="L1181" s="264"/>
      <c r="M1181" s="263">
        <f>'MARKAH UTAMA'!V1678</f>
        <v>0</v>
      </c>
      <c r="N1181" s="264"/>
      <c r="O1181" s="409"/>
      <c r="P1181" s="410"/>
      <c r="Q1181" s="411"/>
      <c r="R1181" s="266"/>
    </row>
    <row r="1182" spans="2:18" ht="15" customHeight="1">
      <c r="B1182" s="302" t="str">
        <f>'MARKAH UTAMA'!W$13</f>
        <v>Spelling</v>
      </c>
      <c r="C1182" s="249"/>
      <c r="D1182" s="249"/>
      <c r="E1182" s="291"/>
      <c r="F1182" s="291"/>
      <c r="G1182" s="249"/>
      <c r="H1182" s="249"/>
      <c r="I1182" s="249"/>
      <c r="J1182" s="265"/>
      <c r="K1182" s="263">
        <f>'MARKAH UTAMA'!W$12</f>
        <v>10</v>
      </c>
      <c r="L1182" s="264"/>
      <c r="M1182" s="263">
        <f>'MARKAH UTAMA'!W1678</f>
        <v>0</v>
      </c>
      <c r="N1182" s="264"/>
      <c r="O1182" s="409"/>
      <c r="P1182" s="410"/>
      <c r="Q1182" s="411"/>
      <c r="R1182" s="266"/>
    </row>
    <row r="1183" spans="2:18" ht="15" customHeight="1" thickBot="1">
      <c r="B1183" s="292" t="str">
        <f>'MARKAH UTAMA'!X$13</f>
        <v>Reading &amp; Oral</v>
      </c>
      <c r="C1183" s="254"/>
      <c r="D1183" s="254"/>
      <c r="E1183" s="304"/>
      <c r="F1183" s="304"/>
      <c r="G1183" s="254"/>
      <c r="H1183" s="254"/>
      <c r="I1183" s="254"/>
      <c r="J1183" s="270"/>
      <c r="K1183" s="294">
        <f>'MARKAH UTAMA'!X$12</f>
        <v>30</v>
      </c>
      <c r="L1183" s="296"/>
      <c r="M1183" s="294">
        <f>'MARKAH UTAMA'!X1678</f>
        <v>0</v>
      </c>
      <c r="N1183" s="296"/>
      <c r="O1183" s="409"/>
      <c r="P1183" s="410"/>
      <c r="Q1183" s="411"/>
      <c r="R1183" s="266"/>
    </row>
    <row r="1184" spans="2:18" ht="15" customHeight="1" thickBot="1">
      <c r="B1184" s="274"/>
      <c r="C1184" s="403" t="s">
        <v>67</v>
      </c>
      <c r="D1184" s="404"/>
      <c r="E1184" s="404"/>
      <c r="F1184" s="404"/>
      <c r="G1184" s="404"/>
      <c r="H1184" s="404"/>
      <c r="I1184" s="404"/>
      <c r="J1184" s="405"/>
      <c r="K1184" s="275">
        <f>SUM(K1178:K1183)</f>
        <v>80</v>
      </c>
      <c r="L1184" s="275"/>
      <c r="M1184" s="297">
        <f>SUM(M1178:M1183)</f>
        <v>0</v>
      </c>
      <c r="N1184" s="305"/>
      <c r="O1184" s="412"/>
      <c r="P1184" s="413"/>
      <c r="Q1184" s="414"/>
      <c r="R1184" s="279"/>
    </row>
    <row r="1185" spans="2:18" ht="15" customHeight="1" thickTop="1">
      <c r="B1185" s="306" t="str">
        <f>'MARKAH UTAMA'!AA$13</f>
        <v>PELAJARAN AM</v>
      </c>
      <c r="C1185" s="307"/>
      <c r="D1185" s="308"/>
      <c r="E1185" s="308"/>
      <c r="F1185" s="308"/>
      <c r="G1185" s="261"/>
      <c r="H1185" s="261"/>
      <c r="I1185" s="261"/>
      <c r="J1185" s="261"/>
      <c r="K1185" s="300">
        <f>'MARKAH UTAMA'!AA$11</f>
        <v>100</v>
      </c>
      <c r="L1185" s="261"/>
      <c r="M1185" s="300">
        <f>'MARKAH UTAMA'!AA1678</f>
        <v>0</v>
      </c>
      <c r="N1185" s="301"/>
      <c r="O1185" s="400">
        <f>'MARKAH UTAMA'!AB1678</f>
        <v>0</v>
      </c>
      <c r="P1185" s="401"/>
      <c r="Q1185" s="402"/>
      <c r="R1185" s="279"/>
    </row>
    <row r="1186" spans="2:18" ht="15" customHeight="1">
      <c r="B1186" s="309" t="str">
        <f>'MARKAH UTAMA'!AC$13</f>
        <v>S I V I K</v>
      </c>
      <c r="C1186" s="310"/>
      <c r="D1186" s="311"/>
      <c r="E1186" s="311"/>
      <c r="F1186" s="311"/>
      <c r="G1186" s="249"/>
      <c r="H1186" s="249"/>
      <c r="I1186" s="249"/>
      <c r="J1186" s="249"/>
      <c r="K1186" s="263">
        <f>'MARKAH UTAMA'!AC$11</f>
        <v>50</v>
      </c>
      <c r="L1186" s="249"/>
      <c r="M1186" s="263">
        <f>'MARKAH UTAMA'!AC1678</f>
        <v>0</v>
      </c>
      <c r="N1186" s="264"/>
      <c r="O1186" s="382">
        <f>'MARKAH UTAMA'!AD1678</f>
        <v>0</v>
      </c>
      <c r="P1186" s="383"/>
      <c r="Q1186" s="384"/>
      <c r="R1186" s="279"/>
    </row>
    <row r="1187" spans="2:18" ht="15" customHeight="1">
      <c r="B1187" s="309" t="str">
        <f>'MARKAH UTAMA'!AE$13</f>
        <v>L U K I S A N</v>
      </c>
      <c r="C1187" s="310"/>
      <c r="D1187" s="310"/>
      <c r="E1187" s="310"/>
      <c r="F1187" s="310"/>
      <c r="G1187" s="249"/>
      <c r="H1187" s="249"/>
      <c r="I1187" s="249"/>
      <c r="J1187" s="249"/>
      <c r="K1187" s="263">
        <f>'MARKAH UTAMA'!AE$11</f>
        <v>50</v>
      </c>
      <c r="L1187" s="249"/>
      <c r="M1187" s="263">
        <f>'MARKAH UTAMA'!AE1678</f>
        <v>0</v>
      </c>
      <c r="N1187" s="264"/>
      <c r="O1187" s="382">
        <f>'MARKAH UTAMA'!AF1678</f>
        <v>0</v>
      </c>
      <c r="P1187" s="383"/>
      <c r="Q1187" s="384"/>
      <c r="R1187" s="279"/>
    </row>
    <row r="1188" spans="2:18" ht="15" customHeight="1">
      <c r="B1188" s="309" t="str">
        <f>'MARKAH UTAMA'!AG$13</f>
        <v>PELAJARAN  UGAMA ISLAM</v>
      </c>
      <c r="C1188" s="310"/>
      <c r="D1188" s="310"/>
      <c r="E1188" s="310"/>
      <c r="F1188" s="310"/>
      <c r="G1188" s="249"/>
      <c r="H1188" s="249"/>
      <c r="I1188" s="249"/>
      <c r="J1188" s="249"/>
      <c r="K1188" s="263">
        <f>'MARKAH UTAMA'!AG$11</f>
        <v>100</v>
      </c>
      <c r="L1188" s="249"/>
      <c r="M1188" s="263">
        <f>'MARKAH UTAMA'!AG1678</f>
        <v>0</v>
      </c>
      <c r="N1188" s="264"/>
      <c r="O1188" s="382">
        <f>'MARKAH UTAMA'!AH1678</f>
        <v>0</v>
      </c>
      <c r="P1188" s="383"/>
      <c r="Q1188" s="384"/>
      <c r="R1188" s="279"/>
    </row>
    <row r="1189" spans="2:18" ht="15" customHeight="1" thickBot="1">
      <c r="B1189" s="312" t="str">
        <f>'MARKAH UTAMA'!AI$13</f>
        <v>PENDIDIKAN JASMANI</v>
      </c>
      <c r="C1189" s="313"/>
      <c r="D1189" s="314"/>
      <c r="E1189" s="314"/>
      <c r="F1189" s="314"/>
      <c r="G1189" s="254"/>
      <c r="H1189" s="254"/>
      <c r="I1189" s="254"/>
      <c r="J1189" s="254"/>
      <c r="K1189" s="294">
        <f>'MARKAH UTAMA'!AI$11</f>
        <v>50</v>
      </c>
      <c r="L1189" s="254"/>
      <c r="M1189" s="294">
        <f>'MARKAH UTAMA'!AI1678</f>
        <v>0</v>
      </c>
      <c r="N1189" s="296"/>
      <c r="O1189" s="394">
        <f>'MARKAH UTAMA'!AJ1678</f>
        <v>0</v>
      </c>
      <c r="P1189" s="395"/>
      <c r="Q1189" s="396"/>
      <c r="R1189" s="279"/>
    </row>
    <row r="1190" spans="2:17" ht="15" customHeight="1" thickBot="1">
      <c r="B1190" s="315"/>
      <c r="C1190" s="316"/>
      <c r="D1190" s="387" t="s">
        <v>65</v>
      </c>
      <c r="E1190" s="387"/>
      <c r="F1190" s="387"/>
      <c r="G1190" s="387"/>
      <c r="H1190" s="387"/>
      <c r="I1190" s="387"/>
      <c r="J1190" s="388"/>
      <c r="K1190" s="277">
        <f>'MARKAH UTAMA'!AK1675</f>
        <v>0</v>
      </c>
      <c r="L1190" s="277"/>
      <c r="M1190" s="277">
        <f>M1171+M1176+M1184+M1185+M1186+M1187+M1188+M1189</f>
        <v>0</v>
      </c>
      <c r="N1190" s="298"/>
      <c r="O1190" s="397">
        <f>'MARKAH UTAMA'!AM1678</f>
        <v>0</v>
      </c>
      <c r="P1190" s="398"/>
      <c r="Q1190" s="399"/>
    </row>
    <row r="1191" spans="2:17" ht="15" customHeight="1" thickBot="1" thickTop="1">
      <c r="B1191" s="391" t="s">
        <v>66</v>
      </c>
      <c r="C1191" s="392"/>
      <c r="D1191" s="392"/>
      <c r="E1191" s="392"/>
      <c r="F1191" s="392"/>
      <c r="G1191" s="392"/>
      <c r="H1191" s="392"/>
      <c r="I1191" s="392"/>
      <c r="J1191" s="393"/>
      <c r="K1191" s="379" t="e">
        <f>M1190/K1190</f>
        <v>#DIV/0!</v>
      </c>
      <c r="L1191" s="380"/>
      <c r="M1191" s="380"/>
      <c r="N1191" s="380"/>
      <c r="O1191" s="380"/>
      <c r="P1191" s="380"/>
      <c r="Q1191" s="381"/>
    </row>
    <row r="1192" spans="2:17" ht="15" customHeight="1">
      <c r="B1192" s="317"/>
      <c r="C1192" s="318"/>
      <c r="D1192" s="319"/>
      <c r="E1192" s="319"/>
      <c r="F1192" s="318"/>
      <c r="G1192" s="318"/>
      <c r="H1192" s="318"/>
      <c r="I1192" s="318"/>
      <c r="J1192" s="318"/>
      <c r="K1192" s="320"/>
      <c r="L1192" s="320"/>
      <c r="M1192" s="320"/>
      <c r="N1192" s="320"/>
      <c r="O1192" s="320"/>
      <c r="P1192" s="320"/>
      <c r="Q1192" s="320"/>
    </row>
    <row r="1193" spans="2:19" ht="15" customHeight="1">
      <c r="B1193" s="240" t="s">
        <v>60</v>
      </c>
      <c r="C1193" s="321"/>
      <c r="D1193" s="385">
        <f>'MARKAH UTAMA'!$AL$37</f>
        <v>0.7818315018315019</v>
      </c>
      <c r="E1193" s="385"/>
      <c r="F1193" s="385"/>
      <c r="G1193" s="321" t="s">
        <v>32</v>
      </c>
      <c r="L1193" s="322">
        <f>'MARKAH UTAMA'!AM1678</f>
        <v>0</v>
      </c>
      <c r="M1193" s="321" t="s">
        <v>31</v>
      </c>
      <c r="N1193" s="321"/>
      <c r="O1193" s="321"/>
      <c r="P1193" s="335">
        <f>'MARKAH UTAMA'!$AW$9</f>
        <v>21</v>
      </c>
      <c r="Q1193" s="245" t="s">
        <v>64</v>
      </c>
      <c r="S1193" s="324"/>
    </row>
    <row r="1194" spans="2:19" ht="15" customHeight="1">
      <c r="B1194" s="325" t="s">
        <v>61</v>
      </c>
      <c r="C1194" s="321"/>
      <c r="D1194" s="325"/>
      <c r="E1194" s="386">
        <f>'MARKAH UTAMA'!AV1678</f>
        <v>0</v>
      </c>
      <c r="F1194" s="386"/>
      <c r="G1194" s="321" t="s">
        <v>45</v>
      </c>
      <c r="I1194" s="240" t="s">
        <v>62</v>
      </c>
      <c r="J1194" s="220">
        <f>'MARKAH UTAMA'!AW1678</f>
        <v>0</v>
      </c>
      <c r="K1194" s="325" t="s">
        <v>45</v>
      </c>
      <c r="M1194" s="325" t="s">
        <v>33</v>
      </c>
      <c r="N1194" s="241"/>
      <c r="O1194" s="220">
        <f>'MARKAH UTAMA'!AX1678</f>
        <v>0</v>
      </c>
      <c r="P1194" s="325" t="s">
        <v>45</v>
      </c>
      <c r="Q1194" s="242"/>
      <c r="S1194" s="324"/>
    </row>
    <row r="1195" spans="2:19" ht="15" customHeight="1">
      <c r="B1195" s="321"/>
      <c r="C1195" s="321"/>
      <c r="D1195" s="324"/>
      <c r="E1195" s="324"/>
      <c r="F1195" s="324"/>
      <c r="G1195" s="324"/>
      <c r="H1195" s="324"/>
      <c r="I1195" s="324"/>
      <c r="J1195" s="324"/>
      <c r="K1195" s="324"/>
      <c r="L1195" s="324"/>
      <c r="M1195" s="324"/>
      <c r="N1195" s="324"/>
      <c r="O1195" s="324"/>
      <c r="P1195" s="324"/>
      <c r="Q1195" s="242"/>
      <c r="S1195" s="324"/>
    </row>
    <row r="1196" spans="2:19" ht="15" customHeight="1">
      <c r="B1196" s="326" t="s">
        <v>68</v>
      </c>
      <c r="C1196" s="324"/>
      <c r="D1196" s="324"/>
      <c r="E1196" s="324"/>
      <c r="F1196" s="324"/>
      <c r="G1196" s="324"/>
      <c r="H1196" s="324"/>
      <c r="I1196" s="324"/>
      <c r="J1196" s="324"/>
      <c r="K1196" s="324"/>
      <c r="L1196" s="324"/>
      <c r="M1196" s="324"/>
      <c r="N1196" s="324"/>
      <c r="O1196" s="324"/>
      <c r="P1196" s="324"/>
      <c r="Q1196" s="242"/>
      <c r="S1196" s="324"/>
    </row>
    <row r="1197" spans="2:17" ht="15" customHeight="1">
      <c r="B1197" s="327"/>
      <c r="C1197" s="327"/>
      <c r="D1197" s="327"/>
      <c r="E1197" s="327"/>
      <c r="F1197" s="327"/>
      <c r="G1197" s="327"/>
      <c r="H1197" s="327"/>
      <c r="I1197" s="327"/>
      <c r="J1197" s="327"/>
      <c r="K1197" s="327"/>
      <c r="L1197" s="327"/>
      <c r="M1197" s="327"/>
      <c r="N1197" s="327"/>
      <c r="O1197" s="327"/>
      <c r="P1197" s="327"/>
      <c r="Q1197" s="328"/>
    </row>
    <row r="1198" spans="2:17" ht="15" customHeight="1">
      <c r="B1198" s="329"/>
      <c r="C1198" s="329"/>
      <c r="D1198" s="329"/>
      <c r="E1198" s="329"/>
      <c r="F1198" s="329"/>
      <c r="G1198" s="329"/>
      <c r="H1198" s="329"/>
      <c r="I1198" s="329"/>
      <c r="J1198" s="329"/>
      <c r="K1198" s="329"/>
      <c r="L1198" s="329"/>
      <c r="M1198" s="329"/>
      <c r="N1198" s="329"/>
      <c r="O1198" s="329"/>
      <c r="P1198" s="329"/>
      <c r="Q1198" s="330"/>
    </row>
    <row r="1199" spans="2:17" ht="15" customHeight="1">
      <c r="B1199" s="329"/>
      <c r="C1199" s="329"/>
      <c r="D1199" s="329"/>
      <c r="E1199" s="329"/>
      <c r="F1199" s="329"/>
      <c r="G1199" s="329"/>
      <c r="H1199" s="329"/>
      <c r="I1199" s="329"/>
      <c r="J1199" s="329"/>
      <c r="K1199" s="329"/>
      <c r="L1199" s="329"/>
      <c r="M1199" s="329"/>
      <c r="N1199" s="329"/>
      <c r="O1199" s="329"/>
      <c r="P1199" s="329"/>
      <c r="Q1199" s="330"/>
    </row>
    <row r="1200" spans="2:17" ht="15" customHeight="1">
      <c r="B1200" s="329"/>
      <c r="C1200" s="329"/>
      <c r="D1200" s="329"/>
      <c r="E1200" s="329"/>
      <c r="F1200" s="329"/>
      <c r="G1200" s="329"/>
      <c r="H1200" s="329"/>
      <c r="I1200" s="329"/>
      <c r="J1200" s="329"/>
      <c r="K1200" s="329"/>
      <c r="L1200" s="329"/>
      <c r="M1200" s="329"/>
      <c r="N1200" s="329"/>
      <c r="O1200" s="329"/>
      <c r="P1200" s="329"/>
      <c r="Q1200" s="330"/>
    </row>
    <row r="1201" spans="2:17" ht="15" customHeight="1">
      <c r="B1201" s="329"/>
      <c r="C1201" s="329"/>
      <c r="D1201" s="329"/>
      <c r="E1201" s="329"/>
      <c r="F1201" s="329"/>
      <c r="G1201" s="329"/>
      <c r="H1201" s="329"/>
      <c r="I1201" s="329"/>
      <c r="J1201" s="329"/>
      <c r="K1201" s="329"/>
      <c r="L1201" s="329"/>
      <c r="M1201" s="329"/>
      <c r="N1201" s="329"/>
      <c r="O1201" s="329"/>
      <c r="P1201" s="329"/>
      <c r="Q1201" s="330"/>
    </row>
    <row r="1202" spans="2:17" ht="15" customHeight="1">
      <c r="B1202" s="329"/>
      <c r="C1202" s="329"/>
      <c r="D1202" s="329"/>
      <c r="E1202" s="329"/>
      <c r="F1202" s="329"/>
      <c r="G1202" s="329"/>
      <c r="H1202" s="329"/>
      <c r="I1202" s="329"/>
      <c r="J1202" s="329"/>
      <c r="K1202" s="329"/>
      <c r="L1202" s="329"/>
      <c r="M1202" s="329"/>
      <c r="N1202" s="329"/>
      <c r="O1202" s="329"/>
      <c r="P1202" s="329"/>
      <c r="Q1202" s="330"/>
    </row>
    <row r="1203" spans="2:17" ht="15" customHeight="1">
      <c r="B1203" s="329"/>
      <c r="C1203" s="329"/>
      <c r="D1203" s="329"/>
      <c r="E1203" s="329"/>
      <c r="F1203" s="329"/>
      <c r="G1203" s="329"/>
      <c r="H1203" s="329"/>
      <c r="I1203" s="329"/>
      <c r="J1203" s="329"/>
      <c r="K1203" s="329"/>
      <c r="L1203" s="329"/>
      <c r="M1203" s="329"/>
      <c r="N1203" s="329"/>
      <c r="O1203" s="329"/>
      <c r="P1203" s="329"/>
      <c r="Q1203" s="330"/>
    </row>
    <row r="1215" spans="2:4" ht="15" customHeight="1">
      <c r="B1215" s="240" t="s">
        <v>24</v>
      </c>
      <c r="D1215" s="240">
        <f>'MARKAH UTAMA'!C1739</f>
        <v>0</v>
      </c>
    </row>
    <row r="1217" spans="2:16" ht="15" customHeight="1">
      <c r="B1217" s="240" t="str">
        <f>$B$4</f>
        <v>Sekolah Rendah Haji Tarif, Brunei I</v>
      </c>
      <c r="K1217" s="240" t="s">
        <v>55</v>
      </c>
      <c r="M1217" s="243"/>
      <c r="N1217" s="243"/>
      <c r="O1217" s="244">
        <f>'MARKAH UTAMA'!AR1739</f>
        <v>0</v>
      </c>
      <c r="P1217" s="244"/>
    </row>
    <row r="1218" spans="2:14" ht="15" customHeight="1">
      <c r="B1218" s="245" t="str">
        <f>$B$5</f>
        <v>DARJAH : 3</v>
      </c>
      <c r="C1218" s="245"/>
      <c r="K1218" s="244" t="s">
        <v>56</v>
      </c>
      <c r="L1218" s="331"/>
      <c r="M1218" s="241">
        <f>$M$5</f>
        <v>0</v>
      </c>
      <c r="N1218" s="241"/>
    </row>
    <row r="1219" spans="2:16" ht="15" customHeight="1">
      <c r="B1219" s="240" t="s">
        <v>23</v>
      </c>
      <c r="C1219" s="246">
        <f>'MARKAH UTAMA'!AS1739</f>
        <v>0</v>
      </c>
      <c r="D1219" s="245" t="s">
        <v>41</v>
      </c>
      <c r="E1219" s="245"/>
      <c r="F1219" s="245"/>
      <c r="G1219" s="240">
        <f>'MARKAH UTAMA'!AT1739</f>
        <v>0</v>
      </c>
      <c r="H1219" s="245" t="s">
        <v>40</v>
      </c>
      <c r="J1219" s="243">
        <f>'MARKAH UTAMA'!AU1739</f>
        <v>0</v>
      </c>
      <c r="K1219" s="245" t="s">
        <v>63</v>
      </c>
      <c r="M1219" s="247"/>
      <c r="P1219" s="245"/>
    </row>
    <row r="1220" spans="7:9" ht="15" customHeight="1" thickBot="1">
      <c r="G1220" s="246"/>
      <c r="H1220" s="246"/>
      <c r="I1220" s="246"/>
    </row>
    <row r="1221" spans="2:17" ht="15" customHeight="1">
      <c r="B1221" s="389" t="s">
        <v>29</v>
      </c>
      <c r="C1221" s="342"/>
      <c r="D1221" s="342"/>
      <c r="E1221" s="342"/>
      <c r="F1221" s="342"/>
      <c r="G1221" s="342"/>
      <c r="H1221" s="342"/>
      <c r="I1221" s="342"/>
      <c r="J1221" s="390"/>
      <c r="K1221" s="341" t="s">
        <v>57</v>
      </c>
      <c r="L1221" s="342"/>
      <c r="M1221" s="342"/>
      <c r="N1221" s="342"/>
      <c r="O1221" s="342"/>
      <c r="P1221" s="342"/>
      <c r="Q1221" s="374"/>
    </row>
    <row r="1222" spans="2:18" ht="15" customHeight="1">
      <c r="B1222" s="248"/>
      <c r="C1222" s="249"/>
      <c r="D1222" s="250"/>
      <c r="E1222" s="250"/>
      <c r="F1222" s="250"/>
      <c r="G1222" s="250"/>
      <c r="H1222" s="250"/>
      <c r="I1222" s="250"/>
      <c r="J1222" s="251"/>
      <c r="K1222" s="375" t="s">
        <v>58</v>
      </c>
      <c r="L1222" s="376"/>
      <c r="M1222" s="375" t="s">
        <v>59</v>
      </c>
      <c r="N1222" s="376"/>
      <c r="O1222" s="375" t="s">
        <v>54</v>
      </c>
      <c r="P1222" s="377"/>
      <c r="Q1222" s="378"/>
      <c r="R1222" s="252"/>
    </row>
    <row r="1223" spans="2:18" ht="15" customHeight="1">
      <c r="B1223" s="253" t="s">
        <v>10</v>
      </c>
      <c r="C1223" s="254"/>
      <c r="D1223" s="255"/>
      <c r="E1223" s="255"/>
      <c r="F1223" s="255"/>
      <c r="G1223" s="255"/>
      <c r="H1223" s="255"/>
      <c r="I1223" s="255"/>
      <c r="J1223" s="256"/>
      <c r="K1223" s="257"/>
      <c r="L1223" s="258"/>
      <c r="M1223" s="259"/>
      <c r="N1223" s="258"/>
      <c r="O1223" s="415">
        <f>'MARKAH UTAMA'!M1739</f>
        <v>0</v>
      </c>
      <c r="P1223" s="416"/>
      <c r="Q1223" s="417"/>
      <c r="R1223" s="252"/>
    </row>
    <row r="1224" spans="2:18" ht="15" customHeight="1">
      <c r="B1224" s="260" t="str">
        <f>'MARKAH UTAMA'!D$13</f>
        <v>Karangan</v>
      </c>
      <c r="C1224" s="261"/>
      <c r="D1224" s="261"/>
      <c r="E1224" s="261"/>
      <c r="F1224" s="261"/>
      <c r="G1224" s="261"/>
      <c r="H1224" s="261"/>
      <c r="I1224" s="261"/>
      <c r="J1224" s="262"/>
      <c r="K1224" s="263">
        <f>'MARKAH UTAMA'!D$12</f>
        <v>20</v>
      </c>
      <c r="L1224" s="264"/>
      <c r="M1224" s="263">
        <f>'MARKAH UTAMA'!D1739</f>
        <v>0</v>
      </c>
      <c r="N1224" s="265"/>
      <c r="O1224" s="409"/>
      <c r="P1224" s="410"/>
      <c r="Q1224" s="411"/>
      <c r="R1224" s="266"/>
    </row>
    <row r="1225" spans="2:18" ht="15" customHeight="1">
      <c r="B1225" s="267" t="str">
        <f>'MARKAH UTAMA'!E$13</f>
        <v>Pemahaman</v>
      </c>
      <c r="C1225" s="249"/>
      <c r="D1225" s="249"/>
      <c r="E1225" s="249"/>
      <c r="F1225" s="249"/>
      <c r="G1225" s="249"/>
      <c r="H1225" s="249"/>
      <c r="I1225" s="249"/>
      <c r="J1225" s="265"/>
      <c r="K1225" s="263">
        <f>'MARKAH UTAMA'!E$12</f>
        <v>10</v>
      </c>
      <c r="L1225" s="264"/>
      <c r="M1225" s="263">
        <f>'MARKAH UTAMA'!E1739</f>
        <v>0</v>
      </c>
      <c r="N1225" s="265"/>
      <c r="O1225" s="409"/>
      <c r="P1225" s="410"/>
      <c r="Q1225" s="411"/>
      <c r="R1225" s="266"/>
    </row>
    <row r="1226" spans="2:18" ht="15" customHeight="1">
      <c r="B1226" s="267" t="str">
        <f>'MARKAH UTAMA'!F$13</f>
        <v>Tatabahasa</v>
      </c>
      <c r="C1226" s="249"/>
      <c r="D1226" s="249"/>
      <c r="E1226" s="249"/>
      <c r="F1226" s="249"/>
      <c r="G1226" s="249"/>
      <c r="H1226" s="249"/>
      <c r="I1226" s="249"/>
      <c r="J1226" s="265"/>
      <c r="K1226" s="263">
        <f>'MARKAH UTAMA'!F$12</f>
        <v>20</v>
      </c>
      <c r="L1226" s="264"/>
      <c r="M1226" s="263">
        <f>'MARKAH UTAMA'!F1739</f>
        <v>0</v>
      </c>
      <c r="N1226" s="265"/>
      <c r="O1226" s="409"/>
      <c r="P1226" s="410"/>
      <c r="Q1226" s="411"/>
      <c r="R1226" s="266"/>
    </row>
    <row r="1227" spans="2:18" ht="15" customHeight="1">
      <c r="B1227" s="267" t="str">
        <f>'MARKAH UTAMA'!G$13</f>
        <v>Tulisan Rumi</v>
      </c>
      <c r="C1227" s="249"/>
      <c r="D1227" s="249"/>
      <c r="E1227" s="249"/>
      <c r="F1227" s="249"/>
      <c r="G1227" s="249"/>
      <c r="H1227" s="249"/>
      <c r="I1227" s="249"/>
      <c r="J1227" s="265"/>
      <c r="K1227" s="263">
        <f>'MARKAH UTAMA'!G$12</f>
        <v>5</v>
      </c>
      <c r="L1227" s="264"/>
      <c r="M1227" s="263">
        <f>'MARKAH UTAMA'!G1739</f>
        <v>0</v>
      </c>
      <c r="N1227" s="265"/>
      <c r="O1227" s="409"/>
      <c r="P1227" s="410"/>
      <c r="Q1227" s="411"/>
      <c r="R1227" s="266"/>
    </row>
    <row r="1228" spans="2:18" ht="15" customHeight="1">
      <c r="B1228" s="267" t="str">
        <f>'MARKAH UTAMA'!H$13</f>
        <v>Tulisan Jawi</v>
      </c>
      <c r="C1228" s="249"/>
      <c r="D1228" s="249"/>
      <c r="E1228" s="249"/>
      <c r="F1228" s="249"/>
      <c r="G1228" s="249"/>
      <c r="H1228" s="249"/>
      <c r="I1228" s="249"/>
      <c r="J1228" s="265"/>
      <c r="K1228" s="263">
        <f>'MARKAH UTAMA'!H$12</f>
        <v>5</v>
      </c>
      <c r="L1228" s="264"/>
      <c r="M1228" s="263">
        <f>'MARKAH UTAMA'!H1739</f>
        <v>0</v>
      </c>
      <c r="N1228" s="265"/>
      <c r="O1228" s="409"/>
      <c r="P1228" s="410"/>
      <c r="Q1228" s="411"/>
      <c r="R1228" s="266"/>
    </row>
    <row r="1229" spans="2:18" ht="15" customHeight="1">
      <c r="B1229" s="267" t="str">
        <f>'MARKAH UTAMA'!I$13</f>
        <v>Ejaan  &amp; Rencana Rumi</v>
      </c>
      <c r="C1229" s="249"/>
      <c r="D1229" s="249"/>
      <c r="E1229" s="249"/>
      <c r="F1229" s="249"/>
      <c r="G1229" s="249"/>
      <c r="H1229" s="249"/>
      <c r="I1229" s="249"/>
      <c r="J1229" s="265"/>
      <c r="K1229" s="263">
        <f>'MARKAH UTAMA'!I$12</f>
        <v>5</v>
      </c>
      <c r="L1229" s="264"/>
      <c r="M1229" s="263">
        <f>'MARKAH UTAMA'!I1739</f>
        <v>0</v>
      </c>
      <c r="N1229" s="265"/>
      <c r="O1229" s="409"/>
      <c r="P1229" s="410"/>
      <c r="Q1229" s="411"/>
      <c r="R1229" s="266"/>
    </row>
    <row r="1230" spans="2:18" ht="15" customHeight="1">
      <c r="B1230" s="268" t="str">
        <f>'MARKAH UTAMA'!J$13</f>
        <v>Ejaan &amp; Rencana Jawi</v>
      </c>
      <c r="C1230" s="249"/>
      <c r="D1230" s="249"/>
      <c r="E1230" s="249"/>
      <c r="F1230" s="249"/>
      <c r="G1230" s="249"/>
      <c r="H1230" s="249"/>
      <c r="I1230" s="249"/>
      <c r="J1230" s="265"/>
      <c r="K1230" s="263">
        <f>'MARKAH UTAMA'!J$12</f>
        <v>5</v>
      </c>
      <c r="L1230" s="264"/>
      <c r="M1230" s="263">
        <f>'MARKAH UTAMA'!J1739</f>
        <v>0</v>
      </c>
      <c r="N1230" s="265"/>
      <c r="O1230" s="409"/>
      <c r="P1230" s="410"/>
      <c r="Q1230" s="411"/>
      <c r="R1230" s="266"/>
    </row>
    <row r="1231" spans="2:18" ht="15" customHeight="1" thickBot="1">
      <c r="B1231" s="269" t="str">
        <f>'MARKAH UTAMA'!K$13</f>
        <v>Bacaan dan Lisan</v>
      </c>
      <c r="C1231" s="254"/>
      <c r="D1231" s="254"/>
      <c r="E1231" s="254"/>
      <c r="F1231" s="254"/>
      <c r="G1231" s="254"/>
      <c r="H1231" s="254"/>
      <c r="I1231" s="254"/>
      <c r="J1231" s="270"/>
      <c r="K1231" s="271">
        <f>'MARKAH UTAMA'!K$12</f>
        <v>30</v>
      </c>
      <c r="L1231" s="272"/>
      <c r="M1231" s="271">
        <f>'MARKAH UTAMA'!K1739</f>
        <v>0</v>
      </c>
      <c r="N1231" s="273"/>
      <c r="O1231" s="409"/>
      <c r="P1231" s="410"/>
      <c r="Q1231" s="411"/>
      <c r="R1231" s="266"/>
    </row>
    <row r="1232" spans="2:18" ht="15" customHeight="1" thickBot="1">
      <c r="B1232" s="274"/>
      <c r="C1232" s="403" t="s">
        <v>67</v>
      </c>
      <c r="D1232" s="404"/>
      <c r="E1232" s="404"/>
      <c r="F1232" s="404"/>
      <c r="G1232" s="404"/>
      <c r="H1232" s="404"/>
      <c r="I1232" s="404"/>
      <c r="J1232" s="405"/>
      <c r="K1232" s="277">
        <f>SUM(K1224:K1231)</f>
        <v>100</v>
      </c>
      <c r="L1232" s="275"/>
      <c r="M1232" s="277">
        <f>SUM(M1224:M1231)</f>
        <v>0</v>
      </c>
      <c r="N1232" s="278"/>
      <c r="O1232" s="412"/>
      <c r="P1232" s="413"/>
      <c r="Q1232" s="414"/>
      <c r="R1232" s="279"/>
    </row>
    <row r="1233" spans="2:18" ht="15" customHeight="1" thickTop="1">
      <c r="B1233" s="280" t="s">
        <v>22</v>
      </c>
      <c r="C1233" s="281"/>
      <c r="D1233" s="281"/>
      <c r="E1233" s="282"/>
      <c r="F1233" s="282"/>
      <c r="G1233" s="281"/>
      <c r="H1233" s="281"/>
      <c r="I1233" s="281"/>
      <c r="J1233" s="283"/>
      <c r="K1233" s="284"/>
      <c r="L1233" s="285"/>
      <c r="M1233" s="285"/>
      <c r="N1233" s="286"/>
      <c r="O1233" s="406">
        <f>'MARKAH UTAMA'!R1739</f>
        <v>0</v>
      </c>
      <c r="P1233" s="407"/>
      <c r="Q1233" s="408"/>
      <c r="R1233" s="279"/>
    </row>
    <row r="1234" spans="2:18" ht="15" customHeight="1">
      <c r="B1234" s="287" t="str">
        <f>'MARKAH UTAMA'!N$13</f>
        <v>Aktiviti</v>
      </c>
      <c r="C1234" s="288"/>
      <c r="D1234" s="261"/>
      <c r="E1234" s="289"/>
      <c r="F1234" s="289"/>
      <c r="G1234" s="261"/>
      <c r="H1234" s="261"/>
      <c r="I1234" s="261"/>
      <c r="J1234" s="261"/>
      <c r="K1234" s="263">
        <f>'MARKAH UTAMA'!N$12</f>
        <v>20</v>
      </c>
      <c r="L1234" s="264"/>
      <c r="M1234" s="263">
        <f>'MARKAH UTAMA'!N1739</f>
        <v>0</v>
      </c>
      <c r="N1234" s="264"/>
      <c r="O1234" s="409"/>
      <c r="P1234" s="410"/>
      <c r="Q1234" s="411"/>
      <c r="R1234" s="279"/>
    </row>
    <row r="1235" spans="2:18" ht="15" customHeight="1">
      <c r="B1235" s="290" t="str">
        <f>'MARKAH UTAMA'!O$13</f>
        <v>Congak &amp; Sifir</v>
      </c>
      <c r="C1235" s="249"/>
      <c r="D1235" s="249"/>
      <c r="E1235" s="291"/>
      <c r="F1235" s="291"/>
      <c r="G1235" s="249"/>
      <c r="H1235" s="249"/>
      <c r="I1235" s="249"/>
      <c r="J1235" s="249"/>
      <c r="K1235" s="263">
        <f>'MARKAH UTAMA'!O$12</f>
        <v>30</v>
      </c>
      <c r="L1235" s="264"/>
      <c r="M1235" s="263">
        <f>'MARKAH UTAMA'!O1739</f>
        <v>0</v>
      </c>
      <c r="N1235" s="264"/>
      <c r="O1235" s="409"/>
      <c r="P1235" s="410"/>
      <c r="Q1235" s="411"/>
      <c r="R1235" s="279"/>
    </row>
    <row r="1236" spans="2:18" ht="15" customHeight="1" thickBot="1">
      <c r="B1236" s="292" t="str">
        <f>'MARKAH UTAMA'!P$13</f>
        <v>Matematik</v>
      </c>
      <c r="C1236" s="254"/>
      <c r="D1236" s="254"/>
      <c r="E1236" s="293"/>
      <c r="F1236" s="293"/>
      <c r="G1236" s="293"/>
      <c r="H1236" s="293"/>
      <c r="I1236" s="293"/>
      <c r="J1236" s="293"/>
      <c r="K1236" s="294">
        <f>'MARKAH UTAMA'!P$12</f>
        <v>50</v>
      </c>
      <c r="L1236" s="295"/>
      <c r="M1236" s="294">
        <f>'MARKAH UTAMA'!P1739</f>
        <v>0</v>
      </c>
      <c r="N1236" s="296"/>
      <c r="O1236" s="409"/>
      <c r="P1236" s="410"/>
      <c r="Q1236" s="411"/>
      <c r="R1236" s="279"/>
    </row>
    <row r="1237" spans="2:18" ht="15" customHeight="1" thickBot="1">
      <c r="B1237" s="274"/>
      <c r="C1237" s="403" t="s">
        <v>67</v>
      </c>
      <c r="D1237" s="404"/>
      <c r="E1237" s="404"/>
      <c r="F1237" s="404"/>
      <c r="G1237" s="404"/>
      <c r="H1237" s="404"/>
      <c r="I1237" s="404"/>
      <c r="J1237" s="405"/>
      <c r="K1237" s="297">
        <f>SUM(K1234:K1236)</f>
        <v>100</v>
      </c>
      <c r="L1237" s="275"/>
      <c r="M1237" s="277">
        <f>SUM(M1234:M1236)</f>
        <v>0</v>
      </c>
      <c r="N1237" s="298"/>
      <c r="O1237" s="412"/>
      <c r="P1237" s="413"/>
      <c r="Q1237" s="414"/>
      <c r="R1237" s="279"/>
    </row>
    <row r="1238" spans="2:18" ht="15" customHeight="1" thickTop="1">
      <c r="B1238" s="280" t="s">
        <v>21</v>
      </c>
      <c r="C1238" s="281"/>
      <c r="D1238" s="281"/>
      <c r="E1238" s="282"/>
      <c r="F1238" s="282"/>
      <c r="G1238" s="281"/>
      <c r="H1238" s="281"/>
      <c r="I1238" s="281"/>
      <c r="J1238" s="283"/>
      <c r="K1238" s="284"/>
      <c r="L1238" s="285"/>
      <c r="M1238" s="285"/>
      <c r="N1238" s="286"/>
      <c r="O1238" s="406">
        <f>'MARKAH UTAMA'!Z1739</f>
        <v>0</v>
      </c>
      <c r="P1238" s="407"/>
      <c r="Q1238" s="408"/>
      <c r="R1238" s="266"/>
    </row>
    <row r="1239" spans="2:18" ht="15" customHeight="1">
      <c r="B1239" s="287" t="str">
        <f>'MARKAH UTAMA'!S$13</f>
        <v>Composition</v>
      </c>
      <c r="C1239" s="261"/>
      <c r="D1239" s="261"/>
      <c r="E1239" s="299"/>
      <c r="F1239" s="299"/>
      <c r="G1239" s="261"/>
      <c r="H1239" s="261"/>
      <c r="I1239" s="261"/>
      <c r="J1239" s="262"/>
      <c r="K1239" s="300">
        <f>'MARKAH UTAMA'!S$12</f>
        <v>20</v>
      </c>
      <c r="L1239" s="301"/>
      <c r="M1239" s="300">
        <f>'MARKAH UTAMA'!S1739</f>
        <v>0</v>
      </c>
      <c r="N1239" s="301"/>
      <c r="O1239" s="409"/>
      <c r="P1239" s="410"/>
      <c r="Q1239" s="411"/>
      <c r="R1239" s="266"/>
    </row>
    <row r="1240" spans="2:18" ht="15" customHeight="1">
      <c r="B1240" s="302" t="str">
        <f>'MARKAH UTAMA'!T$13</f>
        <v>Grammar</v>
      </c>
      <c r="C1240" s="303"/>
      <c r="D1240" s="249"/>
      <c r="E1240" s="291"/>
      <c r="F1240" s="291"/>
      <c r="G1240" s="291"/>
      <c r="H1240" s="291"/>
      <c r="I1240" s="291"/>
      <c r="J1240" s="265"/>
      <c r="K1240" s="263">
        <f>'MARKAH UTAMA'!T1950</f>
        <v>0</v>
      </c>
      <c r="L1240" s="264"/>
      <c r="M1240" s="263">
        <f>'MARKAH UTAMA'!T1739</f>
        <v>0</v>
      </c>
      <c r="N1240" s="264"/>
      <c r="O1240" s="409"/>
      <c r="P1240" s="410"/>
      <c r="Q1240" s="411"/>
      <c r="R1240" s="266"/>
    </row>
    <row r="1241" spans="2:18" ht="15" customHeight="1">
      <c r="B1241" s="302" t="str">
        <f>'MARKAH UTAMA'!U$13</f>
        <v>Comprehension</v>
      </c>
      <c r="C1241" s="303"/>
      <c r="D1241" s="249"/>
      <c r="E1241" s="291"/>
      <c r="F1241" s="291"/>
      <c r="G1241" s="249"/>
      <c r="H1241" s="249"/>
      <c r="I1241" s="249"/>
      <c r="J1241" s="265"/>
      <c r="K1241" s="263">
        <f>'MARKAH UTAMA'!U$12</f>
        <v>10</v>
      </c>
      <c r="L1241" s="264"/>
      <c r="M1241" s="263">
        <f>'MARKAH UTAMA'!U1739</f>
        <v>0</v>
      </c>
      <c r="N1241" s="264"/>
      <c r="O1241" s="409"/>
      <c r="P1241" s="410"/>
      <c r="Q1241" s="411"/>
      <c r="R1241" s="266"/>
    </row>
    <row r="1242" spans="2:18" ht="15" customHeight="1">
      <c r="B1242" s="302" t="str">
        <f>'MARKAH UTAMA'!V$13</f>
        <v>Vocabulary</v>
      </c>
      <c r="C1242" s="249"/>
      <c r="D1242" s="249"/>
      <c r="E1242" s="291"/>
      <c r="F1242" s="291"/>
      <c r="G1242" s="249"/>
      <c r="H1242" s="249"/>
      <c r="I1242" s="249"/>
      <c r="J1242" s="265"/>
      <c r="K1242" s="263">
        <f>'MARKAH UTAMA'!V$12</f>
        <v>10</v>
      </c>
      <c r="L1242" s="264"/>
      <c r="M1242" s="263">
        <f>'MARKAH UTAMA'!V1739</f>
        <v>0</v>
      </c>
      <c r="N1242" s="264"/>
      <c r="O1242" s="409"/>
      <c r="P1242" s="410"/>
      <c r="Q1242" s="411"/>
      <c r="R1242" s="266"/>
    </row>
    <row r="1243" spans="2:18" ht="15" customHeight="1">
      <c r="B1243" s="302" t="str">
        <f>'MARKAH UTAMA'!W$13</f>
        <v>Spelling</v>
      </c>
      <c r="C1243" s="249"/>
      <c r="D1243" s="249"/>
      <c r="E1243" s="291"/>
      <c r="F1243" s="291"/>
      <c r="G1243" s="249"/>
      <c r="H1243" s="249"/>
      <c r="I1243" s="249"/>
      <c r="J1243" s="265"/>
      <c r="K1243" s="263">
        <f>'MARKAH UTAMA'!W$12</f>
        <v>10</v>
      </c>
      <c r="L1243" s="264"/>
      <c r="M1243" s="263">
        <f>'MARKAH UTAMA'!W1739</f>
        <v>0</v>
      </c>
      <c r="N1243" s="264"/>
      <c r="O1243" s="409"/>
      <c r="P1243" s="410"/>
      <c r="Q1243" s="411"/>
      <c r="R1243" s="266"/>
    </row>
    <row r="1244" spans="2:18" ht="15" customHeight="1" thickBot="1">
      <c r="B1244" s="292" t="str">
        <f>'MARKAH UTAMA'!X$13</f>
        <v>Reading &amp; Oral</v>
      </c>
      <c r="C1244" s="254"/>
      <c r="D1244" s="254"/>
      <c r="E1244" s="304"/>
      <c r="F1244" s="304"/>
      <c r="G1244" s="254"/>
      <c r="H1244" s="254"/>
      <c r="I1244" s="254"/>
      <c r="J1244" s="270"/>
      <c r="K1244" s="294">
        <f>'MARKAH UTAMA'!X$12</f>
        <v>30</v>
      </c>
      <c r="L1244" s="296"/>
      <c r="M1244" s="294">
        <f>'MARKAH UTAMA'!X1739</f>
        <v>0</v>
      </c>
      <c r="N1244" s="296"/>
      <c r="O1244" s="409"/>
      <c r="P1244" s="410"/>
      <c r="Q1244" s="411"/>
      <c r="R1244" s="266"/>
    </row>
    <row r="1245" spans="2:18" ht="15" customHeight="1" thickBot="1">
      <c r="B1245" s="274"/>
      <c r="C1245" s="403" t="s">
        <v>67</v>
      </c>
      <c r="D1245" s="404"/>
      <c r="E1245" s="404"/>
      <c r="F1245" s="404"/>
      <c r="G1245" s="404"/>
      <c r="H1245" s="404"/>
      <c r="I1245" s="404"/>
      <c r="J1245" s="405"/>
      <c r="K1245" s="275">
        <f>SUM(K1239:K1244)</f>
        <v>80</v>
      </c>
      <c r="L1245" s="275"/>
      <c r="M1245" s="297">
        <f>SUM(M1239:M1244)</f>
        <v>0</v>
      </c>
      <c r="N1245" s="305"/>
      <c r="O1245" s="412"/>
      <c r="P1245" s="413"/>
      <c r="Q1245" s="414"/>
      <c r="R1245" s="279"/>
    </row>
    <row r="1246" spans="2:18" ht="15" customHeight="1" thickTop="1">
      <c r="B1246" s="306" t="str">
        <f>'MARKAH UTAMA'!AA$13</f>
        <v>PELAJARAN AM</v>
      </c>
      <c r="C1246" s="307"/>
      <c r="D1246" s="308"/>
      <c r="E1246" s="308"/>
      <c r="F1246" s="308"/>
      <c r="G1246" s="261"/>
      <c r="H1246" s="261"/>
      <c r="I1246" s="261"/>
      <c r="J1246" s="261"/>
      <c r="K1246" s="300">
        <f>'MARKAH UTAMA'!AA$11</f>
        <v>100</v>
      </c>
      <c r="L1246" s="261"/>
      <c r="M1246" s="300">
        <f>'MARKAH UTAMA'!AA1739</f>
        <v>0</v>
      </c>
      <c r="N1246" s="301"/>
      <c r="O1246" s="400">
        <f>'MARKAH UTAMA'!AB1739</f>
        <v>0</v>
      </c>
      <c r="P1246" s="401"/>
      <c r="Q1246" s="402"/>
      <c r="R1246" s="279"/>
    </row>
    <row r="1247" spans="2:18" ht="15" customHeight="1">
      <c r="B1247" s="309" t="str">
        <f>'MARKAH UTAMA'!AC$13</f>
        <v>S I V I K</v>
      </c>
      <c r="C1247" s="310"/>
      <c r="D1247" s="311"/>
      <c r="E1247" s="311"/>
      <c r="F1247" s="311"/>
      <c r="G1247" s="249"/>
      <c r="H1247" s="249"/>
      <c r="I1247" s="249"/>
      <c r="J1247" s="249"/>
      <c r="K1247" s="263">
        <f>'MARKAH UTAMA'!AC$11</f>
        <v>50</v>
      </c>
      <c r="L1247" s="249"/>
      <c r="M1247" s="263">
        <f>'MARKAH UTAMA'!AC1739</f>
        <v>0</v>
      </c>
      <c r="N1247" s="264"/>
      <c r="O1247" s="382">
        <f>'MARKAH UTAMA'!AD1739</f>
        <v>0</v>
      </c>
      <c r="P1247" s="383"/>
      <c r="Q1247" s="384"/>
      <c r="R1247" s="279"/>
    </row>
    <row r="1248" spans="2:18" ht="15" customHeight="1">
      <c r="B1248" s="309" t="str">
        <f>'MARKAH UTAMA'!AE$13</f>
        <v>L U K I S A N</v>
      </c>
      <c r="C1248" s="310"/>
      <c r="D1248" s="310"/>
      <c r="E1248" s="310"/>
      <c r="F1248" s="310"/>
      <c r="G1248" s="249"/>
      <c r="H1248" s="249"/>
      <c r="I1248" s="249"/>
      <c r="J1248" s="249"/>
      <c r="K1248" s="263">
        <f>'MARKAH UTAMA'!AE$11</f>
        <v>50</v>
      </c>
      <c r="L1248" s="249"/>
      <c r="M1248" s="263">
        <f>'MARKAH UTAMA'!AE1739</f>
        <v>0</v>
      </c>
      <c r="N1248" s="264"/>
      <c r="O1248" s="382">
        <f>'MARKAH UTAMA'!AF1739</f>
        <v>0</v>
      </c>
      <c r="P1248" s="383"/>
      <c r="Q1248" s="384"/>
      <c r="R1248" s="279"/>
    </row>
    <row r="1249" spans="2:18" ht="15" customHeight="1">
      <c r="B1249" s="309" t="str">
        <f>'MARKAH UTAMA'!AG$13</f>
        <v>PELAJARAN  UGAMA ISLAM</v>
      </c>
      <c r="C1249" s="310"/>
      <c r="D1249" s="310"/>
      <c r="E1249" s="310"/>
      <c r="F1249" s="310"/>
      <c r="G1249" s="249"/>
      <c r="H1249" s="249"/>
      <c r="I1249" s="249"/>
      <c r="J1249" s="249"/>
      <c r="K1249" s="263">
        <f>'MARKAH UTAMA'!AG$11</f>
        <v>100</v>
      </c>
      <c r="L1249" s="249"/>
      <c r="M1249" s="263">
        <f>'MARKAH UTAMA'!AG1739</f>
        <v>0</v>
      </c>
      <c r="N1249" s="264"/>
      <c r="O1249" s="382">
        <f>'MARKAH UTAMA'!AH1739</f>
        <v>0</v>
      </c>
      <c r="P1249" s="383"/>
      <c r="Q1249" s="384"/>
      <c r="R1249" s="279"/>
    </row>
    <row r="1250" spans="2:18" ht="15" customHeight="1" thickBot="1">
      <c r="B1250" s="312" t="str">
        <f>'MARKAH UTAMA'!AI$13</f>
        <v>PENDIDIKAN JASMANI</v>
      </c>
      <c r="C1250" s="313"/>
      <c r="D1250" s="314"/>
      <c r="E1250" s="314"/>
      <c r="F1250" s="314"/>
      <c r="G1250" s="254"/>
      <c r="H1250" s="254"/>
      <c r="I1250" s="254"/>
      <c r="J1250" s="254"/>
      <c r="K1250" s="294">
        <f>'MARKAH UTAMA'!AI$11</f>
        <v>50</v>
      </c>
      <c r="L1250" s="254"/>
      <c r="M1250" s="294">
        <f>'MARKAH UTAMA'!AI1739</f>
        <v>0</v>
      </c>
      <c r="N1250" s="296"/>
      <c r="O1250" s="394">
        <f>'MARKAH UTAMA'!AJ1739</f>
        <v>0</v>
      </c>
      <c r="P1250" s="395"/>
      <c r="Q1250" s="396"/>
      <c r="R1250" s="279"/>
    </row>
    <row r="1251" spans="2:17" ht="15" customHeight="1" thickBot="1">
      <c r="B1251" s="315"/>
      <c r="C1251" s="316"/>
      <c r="D1251" s="387" t="s">
        <v>65</v>
      </c>
      <c r="E1251" s="387"/>
      <c r="F1251" s="387"/>
      <c r="G1251" s="387"/>
      <c r="H1251" s="387"/>
      <c r="I1251" s="387"/>
      <c r="J1251" s="388"/>
      <c r="K1251" s="277">
        <f>'MARKAH UTAMA'!AK1736</f>
        <v>0</v>
      </c>
      <c r="L1251" s="277"/>
      <c r="M1251" s="277">
        <f>M1232+M1237+M1245+M1246+M1247+M1248+M1249+M1250</f>
        <v>0</v>
      </c>
      <c r="N1251" s="298"/>
      <c r="O1251" s="397">
        <f>'MARKAH UTAMA'!AM1739</f>
        <v>0</v>
      </c>
      <c r="P1251" s="398"/>
      <c r="Q1251" s="399"/>
    </row>
    <row r="1252" spans="2:17" ht="15" customHeight="1" thickBot="1" thickTop="1">
      <c r="B1252" s="391" t="s">
        <v>66</v>
      </c>
      <c r="C1252" s="392"/>
      <c r="D1252" s="392"/>
      <c r="E1252" s="392"/>
      <c r="F1252" s="392"/>
      <c r="G1252" s="392"/>
      <c r="H1252" s="392"/>
      <c r="I1252" s="392"/>
      <c r="J1252" s="393"/>
      <c r="K1252" s="379" t="e">
        <f>M1251/K1251</f>
        <v>#DIV/0!</v>
      </c>
      <c r="L1252" s="380"/>
      <c r="M1252" s="380"/>
      <c r="N1252" s="380"/>
      <c r="O1252" s="380"/>
      <c r="P1252" s="380"/>
      <c r="Q1252" s="381"/>
    </row>
    <row r="1253" spans="2:17" ht="15" customHeight="1">
      <c r="B1253" s="317"/>
      <c r="C1253" s="318"/>
      <c r="D1253" s="319"/>
      <c r="E1253" s="319"/>
      <c r="F1253" s="318"/>
      <c r="G1253" s="318"/>
      <c r="H1253" s="318"/>
      <c r="I1253" s="318"/>
      <c r="J1253" s="318"/>
      <c r="K1253" s="320"/>
      <c r="L1253" s="320"/>
      <c r="M1253" s="320"/>
      <c r="N1253" s="320"/>
      <c r="O1253" s="320"/>
      <c r="P1253" s="320"/>
      <c r="Q1253" s="320"/>
    </row>
    <row r="1254" spans="2:19" ht="15" customHeight="1">
      <c r="B1254" s="240" t="s">
        <v>60</v>
      </c>
      <c r="C1254" s="321"/>
      <c r="D1254" s="385">
        <f>'MARKAH UTAMA'!$AL$37</f>
        <v>0.7818315018315019</v>
      </c>
      <c r="E1254" s="385"/>
      <c r="F1254" s="385"/>
      <c r="G1254" s="321" t="s">
        <v>32</v>
      </c>
      <c r="L1254" s="322">
        <f>'MARKAH UTAMA'!AM1739</f>
        <v>0</v>
      </c>
      <c r="M1254" s="321" t="s">
        <v>31</v>
      </c>
      <c r="N1254" s="321"/>
      <c r="O1254" s="321"/>
      <c r="P1254" s="335">
        <f>'MARKAH UTAMA'!$AW$9</f>
        <v>21</v>
      </c>
      <c r="Q1254" s="245" t="s">
        <v>64</v>
      </c>
      <c r="S1254" s="324"/>
    </row>
    <row r="1255" spans="2:19" ht="15" customHeight="1">
      <c r="B1255" s="325" t="s">
        <v>61</v>
      </c>
      <c r="C1255" s="321"/>
      <c r="D1255" s="325"/>
      <c r="E1255" s="386">
        <f>'MARKAH UTAMA'!AV1739</f>
        <v>0</v>
      </c>
      <c r="F1255" s="386"/>
      <c r="G1255" s="321" t="s">
        <v>45</v>
      </c>
      <c r="I1255" s="240" t="s">
        <v>62</v>
      </c>
      <c r="J1255" s="220">
        <f>'MARKAH UTAMA'!AW1739</f>
        <v>0</v>
      </c>
      <c r="K1255" s="325" t="s">
        <v>45</v>
      </c>
      <c r="M1255" s="325" t="s">
        <v>33</v>
      </c>
      <c r="N1255" s="241"/>
      <c r="O1255" s="220">
        <f>'MARKAH UTAMA'!AX1739</f>
        <v>0</v>
      </c>
      <c r="P1255" s="325" t="s">
        <v>45</v>
      </c>
      <c r="Q1255" s="242"/>
      <c r="S1255" s="324"/>
    </row>
    <row r="1256" spans="2:19" ht="15" customHeight="1">
      <c r="B1256" s="321"/>
      <c r="C1256" s="321"/>
      <c r="D1256" s="324"/>
      <c r="E1256" s="324"/>
      <c r="F1256" s="324"/>
      <c r="G1256" s="324"/>
      <c r="H1256" s="324"/>
      <c r="I1256" s="324"/>
      <c r="J1256" s="324"/>
      <c r="K1256" s="324"/>
      <c r="L1256" s="324"/>
      <c r="M1256" s="324"/>
      <c r="N1256" s="324"/>
      <c r="O1256" s="324"/>
      <c r="P1256" s="324"/>
      <c r="Q1256" s="242"/>
      <c r="S1256" s="324"/>
    </row>
    <row r="1257" spans="2:19" ht="15" customHeight="1">
      <c r="B1257" s="326" t="s">
        <v>68</v>
      </c>
      <c r="C1257" s="324"/>
      <c r="D1257" s="324"/>
      <c r="E1257" s="324"/>
      <c r="F1257" s="324"/>
      <c r="G1257" s="324"/>
      <c r="H1257" s="324"/>
      <c r="I1257" s="324"/>
      <c r="J1257" s="324"/>
      <c r="K1257" s="324"/>
      <c r="L1257" s="324"/>
      <c r="M1257" s="324"/>
      <c r="N1257" s="324"/>
      <c r="O1257" s="324"/>
      <c r="P1257" s="324"/>
      <c r="Q1257" s="242"/>
      <c r="S1257" s="324"/>
    </row>
    <row r="1258" spans="2:17" ht="15" customHeight="1">
      <c r="B1258" s="327"/>
      <c r="C1258" s="327"/>
      <c r="D1258" s="327"/>
      <c r="E1258" s="327"/>
      <c r="F1258" s="327"/>
      <c r="G1258" s="327"/>
      <c r="H1258" s="327"/>
      <c r="I1258" s="327"/>
      <c r="J1258" s="327"/>
      <c r="K1258" s="327"/>
      <c r="L1258" s="327"/>
      <c r="M1258" s="327"/>
      <c r="N1258" s="327"/>
      <c r="O1258" s="327"/>
      <c r="P1258" s="327"/>
      <c r="Q1258" s="328"/>
    </row>
    <row r="1259" spans="2:17" ht="15" customHeight="1">
      <c r="B1259" s="329"/>
      <c r="C1259" s="329"/>
      <c r="D1259" s="329"/>
      <c r="E1259" s="329"/>
      <c r="F1259" s="329"/>
      <c r="G1259" s="329"/>
      <c r="H1259" s="329"/>
      <c r="I1259" s="329"/>
      <c r="J1259" s="329"/>
      <c r="K1259" s="329"/>
      <c r="L1259" s="329"/>
      <c r="M1259" s="329"/>
      <c r="N1259" s="329"/>
      <c r="O1259" s="329"/>
      <c r="P1259" s="329"/>
      <c r="Q1259" s="330"/>
    </row>
    <row r="1260" spans="2:17" ht="15" customHeight="1">
      <c r="B1260" s="329"/>
      <c r="C1260" s="329"/>
      <c r="D1260" s="329"/>
      <c r="E1260" s="329"/>
      <c r="F1260" s="329"/>
      <c r="G1260" s="329"/>
      <c r="H1260" s="329"/>
      <c r="I1260" s="329"/>
      <c r="J1260" s="329"/>
      <c r="K1260" s="329"/>
      <c r="L1260" s="329"/>
      <c r="M1260" s="329"/>
      <c r="N1260" s="329"/>
      <c r="O1260" s="329"/>
      <c r="P1260" s="329"/>
      <c r="Q1260" s="330"/>
    </row>
    <row r="1261" spans="2:17" ht="15" customHeight="1">
      <c r="B1261" s="329"/>
      <c r="C1261" s="329"/>
      <c r="D1261" s="329"/>
      <c r="E1261" s="329"/>
      <c r="F1261" s="329"/>
      <c r="G1261" s="329"/>
      <c r="H1261" s="329"/>
      <c r="I1261" s="329"/>
      <c r="J1261" s="329"/>
      <c r="K1261" s="329"/>
      <c r="L1261" s="329"/>
      <c r="M1261" s="329"/>
      <c r="N1261" s="329"/>
      <c r="O1261" s="329"/>
      <c r="P1261" s="329"/>
      <c r="Q1261" s="330"/>
    </row>
    <row r="1262" spans="2:17" ht="15" customHeight="1">
      <c r="B1262" s="329"/>
      <c r="C1262" s="329"/>
      <c r="D1262" s="329"/>
      <c r="E1262" s="329"/>
      <c r="F1262" s="329"/>
      <c r="G1262" s="329"/>
      <c r="H1262" s="329"/>
      <c r="I1262" s="329"/>
      <c r="J1262" s="329"/>
      <c r="K1262" s="329"/>
      <c r="L1262" s="329"/>
      <c r="M1262" s="329"/>
      <c r="N1262" s="329"/>
      <c r="O1262" s="329"/>
      <c r="P1262" s="329"/>
      <c r="Q1262" s="330"/>
    </row>
    <row r="1263" spans="2:17" ht="15" customHeight="1">
      <c r="B1263" s="329"/>
      <c r="C1263" s="329"/>
      <c r="D1263" s="329"/>
      <c r="E1263" s="329"/>
      <c r="F1263" s="329"/>
      <c r="G1263" s="329"/>
      <c r="H1263" s="329"/>
      <c r="I1263" s="329"/>
      <c r="J1263" s="329"/>
      <c r="K1263" s="329"/>
      <c r="L1263" s="329"/>
      <c r="M1263" s="329"/>
      <c r="N1263" s="329"/>
      <c r="O1263" s="329"/>
      <c r="P1263" s="329"/>
      <c r="Q1263" s="330"/>
    </row>
    <row r="1264" spans="2:17" ht="15" customHeight="1">
      <c r="B1264" s="329"/>
      <c r="C1264" s="329"/>
      <c r="D1264" s="329"/>
      <c r="E1264" s="329"/>
      <c r="F1264" s="329"/>
      <c r="G1264" s="329"/>
      <c r="H1264" s="329"/>
      <c r="I1264" s="329"/>
      <c r="J1264" s="329"/>
      <c r="K1264" s="329"/>
      <c r="L1264" s="329"/>
      <c r="M1264" s="329"/>
      <c r="N1264" s="329"/>
      <c r="O1264" s="329"/>
      <c r="P1264" s="329"/>
      <c r="Q1264" s="330"/>
    </row>
    <row r="1276" spans="2:4" ht="15" customHeight="1">
      <c r="B1276" s="240" t="s">
        <v>24</v>
      </c>
      <c r="D1276" s="240">
        <f>'MARKAH UTAMA'!C1800</f>
        <v>0</v>
      </c>
    </row>
    <row r="1278" spans="2:16" ht="15" customHeight="1">
      <c r="B1278" s="240" t="str">
        <f>$B$4</f>
        <v>Sekolah Rendah Haji Tarif, Brunei I</v>
      </c>
      <c r="K1278" s="240" t="s">
        <v>55</v>
      </c>
      <c r="M1278" s="243"/>
      <c r="N1278" s="243"/>
      <c r="O1278" s="244">
        <f>'MARKAH UTAMA'!AR1800</f>
        <v>0</v>
      </c>
      <c r="P1278" s="244"/>
    </row>
    <row r="1279" spans="2:14" ht="15" customHeight="1">
      <c r="B1279" s="245" t="str">
        <f>$B$5</f>
        <v>DARJAH : 3</v>
      </c>
      <c r="C1279" s="245"/>
      <c r="K1279" s="244" t="s">
        <v>56</v>
      </c>
      <c r="L1279" s="331"/>
      <c r="M1279" s="241">
        <f>$M$5</f>
        <v>0</v>
      </c>
      <c r="N1279" s="241"/>
    </row>
    <row r="1280" spans="2:16" ht="15" customHeight="1">
      <c r="B1280" s="240" t="s">
        <v>23</v>
      </c>
      <c r="C1280" s="246">
        <f>'MARKAH UTAMA'!AS1800</f>
        <v>0</v>
      </c>
      <c r="D1280" s="245" t="s">
        <v>41</v>
      </c>
      <c r="E1280" s="245"/>
      <c r="F1280" s="245"/>
      <c r="G1280" s="240">
        <f>'MARKAH UTAMA'!AT1800</f>
        <v>0</v>
      </c>
      <c r="H1280" s="245" t="s">
        <v>40</v>
      </c>
      <c r="J1280" s="243">
        <f>'MARKAH UTAMA'!AU1800</f>
        <v>0</v>
      </c>
      <c r="K1280" s="245" t="s">
        <v>63</v>
      </c>
      <c r="M1280" s="247"/>
      <c r="P1280" s="245"/>
    </row>
    <row r="1281" spans="7:9" ht="15" customHeight="1" thickBot="1">
      <c r="G1281" s="246"/>
      <c r="H1281" s="246"/>
      <c r="I1281" s="246"/>
    </row>
    <row r="1282" spans="2:17" ht="15" customHeight="1">
      <c r="B1282" s="389" t="s">
        <v>29</v>
      </c>
      <c r="C1282" s="342"/>
      <c r="D1282" s="342"/>
      <c r="E1282" s="342"/>
      <c r="F1282" s="342"/>
      <c r="G1282" s="342"/>
      <c r="H1282" s="342"/>
      <c r="I1282" s="342"/>
      <c r="J1282" s="390"/>
      <c r="K1282" s="341" t="s">
        <v>57</v>
      </c>
      <c r="L1282" s="342"/>
      <c r="M1282" s="342"/>
      <c r="N1282" s="342"/>
      <c r="O1282" s="342"/>
      <c r="P1282" s="342"/>
      <c r="Q1282" s="374"/>
    </row>
    <row r="1283" spans="2:18" ht="15" customHeight="1">
      <c r="B1283" s="248"/>
      <c r="C1283" s="249"/>
      <c r="D1283" s="250"/>
      <c r="E1283" s="250"/>
      <c r="F1283" s="250"/>
      <c r="G1283" s="250"/>
      <c r="H1283" s="250"/>
      <c r="I1283" s="250"/>
      <c r="J1283" s="251"/>
      <c r="K1283" s="375" t="s">
        <v>58</v>
      </c>
      <c r="L1283" s="376"/>
      <c r="M1283" s="375" t="s">
        <v>59</v>
      </c>
      <c r="N1283" s="376"/>
      <c r="O1283" s="375" t="s">
        <v>54</v>
      </c>
      <c r="P1283" s="377"/>
      <c r="Q1283" s="378"/>
      <c r="R1283" s="252"/>
    </row>
    <row r="1284" spans="2:18" ht="15" customHeight="1">
      <c r="B1284" s="253" t="s">
        <v>10</v>
      </c>
      <c r="C1284" s="254"/>
      <c r="D1284" s="255"/>
      <c r="E1284" s="255"/>
      <c r="F1284" s="255"/>
      <c r="G1284" s="255"/>
      <c r="H1284" s="255"/>
      <c r="I1284" s="255"/>
      <c r="J1284" s="256"/>
      <c r="K1284" s="257"/>
      <c r="L1284" s="258"/>
      <c r="M1284" s="259"/>
      <c r="N1284" s="258"/>
      <c r="O1284" s="415">
        <f>'MARKAH UTAMA'!M1800</f>
        <v>0</v>
      </c>
      <c r="P1284" s="416"/>
      <c r="Q1284" s="417"/>
      <c r="R1284" s="252"/>
    </row>
    <row r="1285" spans="2:18" ht="15" customHeight="1">
      <c r="B1285" s="260" t="str">
        <f>'MARKAH UTAMA'!D$13</f>
        <v>Karangan</v>
      </c>
      <c r="C1285" s="261"/>
      <c r="D1285" s="261"/>
      <c r="E1285" s="261"/>
      <c r="F1285" s="261"/>
      <c r="G1285" s="261"/>
      <c r="H1285" s="261"/>
      <c r="I1285" s="261"/>
      <c r="J1285" s="262"/>
      <c r="K1285" s="263">
        <f>'MARKAH UTAMA'!D$12</f>
        <v>20</v>
      </c>
      <c r="L1285" s="264"/>
      <c r="M1285" s="263">
        <f>'MARKAH UTAMA'!D1800</f>
        <v>0</v>
      </c>
      <c r="N1285" s="265"/>
      <c r="O1285" s="409"/>
      <c r="P1285" s="410"/>
      <c r="Q1285" s="411"/>
      <c r="R1285" s="266"/>
    </row>
    <row r="1286" spans="2:18" ht="15" customHeight="1">
      <c r="B1286" s="267" t="str">
        <f>'MARKAH UTAMA'!E$13</f>
        <v>Pemahaman</v>
      </c>
      <c r="C1286" s="249"/>
      <c r="D1286" s="249"/>
      <c r="E1286" s="249"/>
      <c r="F1286" s="249"/>
      <c r="G1286" s="249"/>
      <c r="H1286" s="249"/>
      <c r="I1286" s="249"/>
      <c r="J1286" s="265"/>
      <c r="K1286" s="263">
        <f>'MARKAH UTAMA'!E$12</f>
        <v>10</v>
      </c>
      <c r="L1286" s="264"/>
      <c r="M1286" s="263">
        <f>'MARKAH UTAMA'!E1800</f>
        <v>0</v>
      </c>
      <c r="N1286" s="265"/>
      <c r="O1286" s="409"/>
      <c r="P1286" s="410"/>
      <c r="Q1286" s="411"/>
      <c r="R1286" s="266"/>
    </row>
    <row r="1287" spans="2:18" ht="15" customHeight="1">
      <c r="B1287" s="267" t="str">
        <f>'MARKAH UTAMA'!F$13</f>
        <v>Tatabahasa</v>
      </c>
      <c r="C1287" s="249"/>
      <c r="D1287" s="249"/>
      <c r="E1287" s="249"/>
      <c r="F1287" s="249"/>
      <c r="G1287" s="249"/>
      <c r="H1287" s="249"/>
      <c r="I1287" s="249"/>
      <c r="J1287" s="265"/>
      <c r="K1287" s="263">
        <f>'MARKAH UTAMA'!F$12</f>
        <v>20</v>
      </c>
      <c r="L1287" s="264"/>
      <c r="M1287" s="263">
        <f>'MARKAH UTAMA'!F1800</f>
        <v>0</v>
      </c>
      <c r="N1287" s="265"/>
      <c r="O1287" s="409"/>
      <c r="P1287" s="410"/>
      <c r="Q1287" s="411"/>
      <c r="R1287" s="266"/>
    </row>
    <row r="1288" spans="2:18" ht="15" customHeight="1">
      <c r="B1288" s="267" t="str">
        <f>'MARKAH UTAMA'!G$13</f>
        <v>Tulisan Rumi</v>
      </c>
      <c r="C1288" s="249"/>
      <c r="D1288" s="249"/>
      <c r="E1288" s="249"/>
      <c r="F1288" s="249"/>
      <c r="G1288" s="249"/>
      <c r="H1288" s="249"/>
      <c r="I1288" s="249"/>
      <c r="J1288" s="265"/>
      <c r="K1288" s="263">
        <f>'MARKAH UTAMA'!G$12</f>
        <v>5</v>
      </c>
      <c r="L1288" s="264"/>
      <c r="M1288" s="263">
        <f>'MARKAH UTAMA'!G1800</f>
        <v>0</v>
      </c>
      <c r="N1288" s="265"/>
      <c r="O1288" s="409"/>
      <c r="P1288" s="410"/>
      <c r="Q1288" s="411"/>
      <c r="R1288" s="266"/>
    </row>
    <row r="1289" spans="2:18" ht="15" customHeight="1">
      <c r="B1289" s="267" t="str">
        <f>'MARKAH UTAMA'!H$13</f>
        <v>Tulisan Jawi</v>
      </c>
      <c r="C1289" s="249"/>
      <c r="D1289" s="249"/>
      <c r="E1289" s="249"/>
      <c r="F1289" s="249"/>
      <c r="G1289" s="249"/>
      <c r="H1289" s="249"/>
      <c r="I1289" s="249"/>
      <c r="J1289" s="265"/>
      <c r="K1289" s="263">
        <f>'MARKAH UTAMA'!H$12</f>
        <v>5</v>
      </c>
      <c r="L1289" s="264"/>
      <c r="M1289" s="263">
        <f>'MARKAH UTAMA'!H1800</f>
        <v>0</v>
      </c>
      <c r="N1289" s="265"/>
      <c r="O1289" s="409"/>
      <c r="P1289" s="410"/>
      <c r="Q1289" s="411"/>
      <c r="R1289" s="266"/>
    </row>
    <row r="1290" spans="2:18" ht="15" customHeight="1">
      <c r="B1290" s="267" t="str">
        <f>'MARKAH UTAMA'!I$13</f>
        <v>Ejaan  &amp; Rencana Rumi</v>
      </c>
      <c r="C1290" s="249"/>
      <c r="D1290" s="249"/>
      <c r="E1290" s="249"/>
      <c r="F1290" s="249"/>
      <c r="G1290" s="249"/>
      <c r="H1290" s="249"/>
      <c r="I1290" s="249"/>
      <c r="J1290" s="265"/>
      <c r="K1290" s="263">
        <f>'MARKAH UTAMA'!I$12</f>
        <v>5</v>
      </c>
      <c r="L1290" s="264"/>
      <c r="M1290" s="263">
        <f>'MARKAH UTAMA'!I1800</f>
        <v>0</v>
      </c>
      <c r="N1290" s="265"/>
      <c r="O1290" s="409"/>
      <c r="P1290" s="410"/>
      <c r="Q1290" s="411"/>
      <c r="R1290" s="266"/>
    </row>
    <row r="1291" spans="2:18" ht="15" customHeight="1">
      <c r="B1291" s="268" t="str">
        <f>'MARKAH UTAMA'!J$13</f>
        <v>Ejaan &amp; Rencana Jawi</v>
      </c>
      <c r="C1291" s="249"/>
      <c r="D1291" s="249"/>
      <c r="E1291" s="249"/>
      <c r="F1291" s="249"/>
      <c r="G1291" s="249"/>
      <c r="H1291" s="249"/>
      <c r="I1291" s="249"/>
      <c r="J1291" s="265"/>
      <c r="K1291" s="263">
        <f>'MARKAH UTAMA'!J$12</f>
        <v>5</v>
      </c>
      <c r="L1291" s="264"/>
      <c r="M1291" s="263">
        <f>'MARKAH UTAMA'!J1800</f>
        <v>0</v>
      </c>
      <c r="N1291" s="265"/>
      <c r="O1291" s="409"/>
      <c r="P1291" s="410"/>
      <c r="Q1291" s="411"/>
      <c r="R1291" s="266"/>
    </row>
    <row r="1292" spans="2:18" ht="15" customHeight="1" thickBot="1">
      <c r="B1292" s="269" t="str">
        <f>'MARKAH UTAMA'!K$13</f>
        <v>Bacaan dan Lisan</v>
      </c>
      <c r="C1292" s="254"/>
      <c r="D1292" s="254"/>
      <c r="E1292" s="254"/>
      <c r="F1292" s="254"/>
      <c r="G1292" s="254"/>
      <c r="H1292" s="254"/>
      <c r="I1292" s="254"/>
      <c r="J1292" s="270"/>
      <c r="K1292" s="271">
        <f>'MARKAH UTAMA'!K$12</f>
        <v>30</v>
      </c>
      <c r="L1292" s="272"/>
      <c r="M1292" s="271">
        <f>'MARKAH UTAMA'!K1800</f>
        <v>0</v>
      </c>
      <c r="N1292" s="273"/>
      <c r="O1292" s="409"/>
      <c r="P1292" s="410"/>
      <c r="Q1292" s="411"/>
      <c r="R1292" s="266"/>
    </row>
    <row r="1293" spans="2:18" ht="15" customHeight="1" thickBot="1">
      <c r="B1293" s="274"/>
      <c r="C1293" s="403" t="s">
        <v>67</v>
      </c>
      <c r="D1293" s="404"/>
      <c r="E1293" s="404"/>
      <c r="F1293" s="404"/>
      <c r="G1293" s="404"/>
      <c r="H1293" s="404"/>
      <c r="I1293" s="404"/>
      <c r="J1293" s="405"/>
      <c r="K1293" s="277">
        <f>SUM(K1285:K1292)</f>
        <v>100</v>
      </c>
      <c r="L1293" s="275"/>
      <c r="M1293" s="277">
        <f>SUM(M1285:M1292)</f>
        <v>0</v>
      </c>
      <c r="N1293" s="278"/>
      <c r="O1293" s="412"/>
      <c r="P1293" s="413"/>
      <c r="Q1293" s="414"/>
      <c r="R1293" s="279"/>
    </row>
    <row r="1294" spans="2:18" ht="15" customHeight="1" thickTop="1">
      <c r="B1294" s="280" t="s">
        <v>22</v>
      </c>
      <c r="C1294" s="281"/>
      <c r="D1294" s="281"/>
      <c r="E1294" s="282"/>
      <c r="F1294" s="282"/>
      <c r="G1294" s="281"/>
      <c r="H1294" s="281"/>
      <c r="I1294" s="281"/>
      <c r="J1294" s="283"/>
      <c r="K1294" s="284"/>
      <c r="L1294" s="285"/>
      <c r="M1294" s="285"/>
      <c r="N1294" s="286"/>
      <c r="O1294" s="406">
        <f>'MARKAH UTAMA'!R1800</f>
        <v>0</v>
      </c>
      <c r="P1294" s="407"/>
      <c r="Q1294" s="408"/>
      <c r="R1294" s="279"/>
    </row>
    <row r="1295" spans="2:18" ht="15" customHeight="1">
      <c r="B1295" s="287" t="str">
        <f>'MARKAH UTAMA'!N$13</f>
        <v>Aktiviti</v>
      </c>
      <c r="C1295" s="288"/>
      <c r="D1295" s="261"/>
      <c r="E1295" s="289"/>
      <c r="F1295" s="289"/>
      <c r="G1295" s="261"/>
      <c r="H1295" s="261"/>
      <c r="I1295" s="261"/>
      <c r="J1295" s="261"/>
      <c r="K1295" s="263">
        <f>'MARKAH UTAMA'!N$12</f>
        <v>20</v>
      </c>
      <c r="L1295" s="264"/>
      <c r="M1295" s="263">
        <f>'MARKAH UTAMA'!N1800</f>
        <v>0</v>
      </c>
      <c r="N1295" s="264"/>
      <c r="O1295" s="409"/>
      <c r="P1295" s="410"/>
      <c r="Q1295" s="411"/>
      <c r="R1295" s="279"/>
    </row>
    <row r="1296" spans="2:18" ht="15" customHeight="1">
      <c r="B1296" s="290" t="str">
        <f>'MARKAH UTAMA'!O$13</f>
        <v>Congak &amp; Sifir</v>
      </c>
      <c r="C1296" s="249"/>
      <c r="D1296" s="249"/>
      <c r="E1296" s="291"/>
      <c r="F1296" s="291"/>
      <c r="G1296" s="249"/>
      <c r="H1296" s="249"/>
      <c r="I1296" s="249"/>
      <c r="J1296" s="249"/>
      <c r="K1296" s="263">
        <f>'MARKAH UTAMA'!O$12</f>
        <v>30</v>
      </c>
      <c r="L1296" s="264"/>
      <c r="M1296" s="263">
        <f>'MARKAH UTAMA'!O1800</f>
        <v>0</v>
      </c>
      <c r="N1296" s="264"/>
      <c r="O1296" s="409"/>
      <c r="P1296" s="410"/>
      <c r="Q1296" s="411"/>
      <c r="R1296" s="279"/>
    </row>
    <row r="1297" spans="2:18" ht="15" customHeight="1" thickBot="1">
      <c r="B1297" s="292" t="str">
        <f>'MARKAH UTAMA'!P$13</f>
        <v>Matematik</v>
      </c>
      <c r="C1297" s="254"/>
      <c r="D1297" s="254"/>
      <c r="E1297" s="293"/>
      <c r="F1297" s="293"/>
      <c r="G1297" s="293"/>
      <c r="H1297" s="293"/>
      <c r="I1297" s="293"/>
      <c r="J1297" s="293"/>
      <c r="K1297" s="294">
        <f>'MARKAH UTAMA'!P$12</f>
        <v>50</v>
      </c>
      <c r="L1297" s="295"/>
      <c r="M1297" s="294">
        <f>'MARKAH UTAMA'!P1800</f>
        <v>0</v>
      </c>
      <c r="N1297" s="296"/>
      <c r="O1297" s="409"/>
      <c r="P1297" s="410"/>
      <c r="Q1297" s="411"/>
      <c r="R1297" s="279"/>
    </row>
    <row r="1298" spans="2:18" ht="15" customHeight="1" thickBot="1">
      <c r="B1298" s="274"/>
      <c r="C1298" s="403" t="s">
        <v>67</v>
      </c>
      <c r="D1298" s="404"/>
      <c r="E1298" s="404"/>
      <c r="F1298" s="404"/>
      <c r="G1298" s="404"/>
      <c r="H1298" s="404"/>
      <c r="I1298" s="404"/>
      <c r="J1298" s="405"/>
      <c r="K1298" s="297">
        <f>SUM(K1295:K1297)</f>
        <v>100</v>
      </c>
      <c r="L1298" s="275"/>
      <c r="M1298" s="277">
        <f>SUM(M1295:M1297)</f>
        <v>0</v>
      </c>
      <c r="N1298" s="298"/>
      <c r="O1298" s="412"/>
      <c r="P1298" s="413"/>
      <c r="Q1298" s="414"/>
      <c r="R1298" s="279"/>
    </row>
    <row r="1299" spans="2:18" ht="15" customHeight="1" thickTop="1">
      <c r="B1299" s="280" t="s">
        <v>21</v>
      </c>
      <c r="C1299" s="281"/>
      <c r="D1299" s="281"/>
      <c r="E1299" s="282"/>
      <c r="F1299" s="282"/>
      <c r="G1299" s="281"/>
      <c r="H1299" s="281"/>
      <c r="I1299" s="281"/>
      <c r="J1299" s="283"/>
      <c r="K1299" s="284"/>
      <c r="L1299" s="285"/>
      <c r="M1299" s="285"/>
      <c r="N1299" s="286"/>
      <c r="O1299" s="406">
        <f>'MARKAH UTAMA'!Z1800</f>
        <v>0</v>
      </c>
      <c r="P1299" s="407"/>
      <c r="Q1299" s="408"/>
      <c r="R1299" s="266"/>
    </row>
    <row r="1300" spans="2:18" ht="15" customHeight="1">
      <c r="B1300" s="287" t="str">
        <f>'MARKAH UTAMA'!S$13</f>
        <v>Composition</v>
      </c>
      <c r="C1300" s="261"/>
      <c r="D1300" s="261"/>
      <c r="E1300" s="299"/>
      <c r="F1300" s="299"/>
      <c r="G1300" s="261"/>
      <c r="H1300" s="261"/>
      <c r="I1300" s="261"/>
      <c r="J1300" s="262"/>
      <c r="K1300" s="300">
        <f>'MARKAH UTAMA'!S$12</f>
        <v>20</v>
      </c>
      <c r="L1300" s="301"/>
      <c r="M1300" s="300">
        <f>'MARKAH UTAMA'!S1800</f>
        <v>0</v>
      </c>
      <c r="N1300" s="301"/>
      <c r="O1300" s="409"/>
      <c r="P1300" s="410"/>
      <c r="Q1300" s="411"/>
      <c r="R1300" s="266"/>
    </row>
    <row r="1301" spans="2:18" ht="15" customHeight="1">
      <c r="B1301" s="302" t="str">
        <f>'MARKAH UTAMA'!T$13</f>
        <v>Grammar</v>
      </c>
      <c r="C1301" s="303"/>
      <c r="D1301" s="249"/>
      <c r="E1301" s="291"/>
      <c r="F1301" s="291"/>
      <c r="G1301" s="291"/>
      <c r="H1301" s="291"/>
      <c r="I1301" s="291"/>
      <c r="J1301" s="265"/>
      <c r="K1301" s="263">
        <f>'MARKAH UTAMA'!T2011</f>
        <v>0</v>
      </c>
      <c r="L1301" s="264"/>
      <c r="M1301" s="263">
        <f>'MARKAH UTAMA'!T1800</f>
        <v>0</v>
      </c>
      <c r="N1301" s="264"/>
      <c r="O1301" s="409"/>
      <c r="P1301" s="410"/>
      <c r="Q1301" s="411"/>
      <c r="R1301" s="266"/>
    </row>
    <row r="1302" spans="2:18" ht="15" customHeight="1">
      <c r="B1302" s="302" t="str">
        <f>'MARKAH UTAMA'!U$13</f>
        <v>Comprehension</v>
      </c>
      <c r="C1302" s="303"/>
      <c r="D1302" s="249"/>
      <c r="E1302" s="291"/>
      <c r="F1302" s="291"/>
      <c r="G1302" s="249"/>
      <c r="H1302" s="249"/>
      <c r="I1302" s="249"/>
      <c r="J1302" s="265"/>
      <c r="K1302" s="263">
        <f>'MARKAH UTAMA'!U$12</f>
        <v>10</v>
      </c>
      <c r="L1302" s="264"/>
      <c r="M1302" s="263">
        <f>'MARKAH UTAMA'!U1800</f>
        <v>0</v>
      </c>
      <c r="N1302" s="264"/>
      <c r="O1302" s="409"/>
      <c r="P1302" s="410"/>
      <c r="Q1302" s="411"/>
      <c r="R1302" s="266"/>
    </row>
    <row r="1303" spans="2:18" ht="15" customHeight="1">
      <c r="B1303" s="302" t="str">
        <f>'MARKAH UTAMA'!V$13</f>
        <v>Vocabulary</v>
      </c>
      <c r="C1303" s="249"/>
      <c r="D1303" s="249"/>
      <c r="E1303" s="291"/>
      <c r="F1303" s="291"/>
      <c r="G1303" s="249"/>
      <c r="H1303" s="249"/>
      <c r="I1303" s="249"/>
      <c r="J1303" s="265"/>
      <c r="K1303" s="263">
        <f>'MARKAH UTAMA'!V$12</f>
        <v>10</v>
      </c>
      <c r="L1303" s="264"/>
      <c r="M1303" s="263">
        <f>'MARKAH UTAMA'!V1800</f>
        <v>0</v>
      </c>
      <c r="N1303" s="264"/>
      <c r="O1303" s="409"/>
      <c r="P1303" s="410"/>
      <c r="Q1303" s="411"/>
      <c r="R1303" s="266"/>
    </row>
    <row r="1304" spans="2:18" ht="15" customHeight="1">
      <c r="B1304" s="302" t="str">
        <f>'MARKAH UTAMA'!W$13</f>
        <v>Spelling</v>
      </c>
      <c r="C1304" s="249"/>
      <c r="D1304" s="249"/>
      <c r="E1304" s="291"/>
      <c r="F1304" s="291"/>
      <c r="G1304" s="249"/>
      <c r="H1304" s="249"/>
      <c r="I1304" s="249"/>
      <c r="J1304" s="265"/>
      <c r="K1304" s="263">
        <f>'MARKAH UTAMA'!W$12</f>
        <v>10</v>
      </c>
      <c r="L1304" s="264"/>
      <c r="M1304" s="263">
        <f>'MARKAH UTAMA'!W1800</f>
        <v>0</v>
      </c>
      <c r="N1304" s="264"/>
      <c r="O1304" s="409"/>
      <c r="P1304" s="410"/>
      <c r="Q1304" s="411"/>
      <c r="R1304" s="266"/>
    </row>
    <row r="1305" spans="2:18" ht="15" customHeight="1" thickBot="1">
      <c r="B1305" s="292" t="str">
        <f>'MARKAH UTAMA'!X$13</f>
        <v>Reading &amp; Oral</v>
      </c>
      <c r="C1305" s="254"/>
      <c r="D1305" s="254"/>
      <c r="E1305" s="304"/>
      <c r="F1305" s="304"/>
      <c r="G1305" s="254"/>
      <c r="H1305" s="254"/>
      <c r="I1305" s="254"/>
      <c r="J1305" s="270"/>
      <c r="K1305" s="294">
        <f>'MARKAH UTAMA'!X$12</f>
        <v>30</v>
      </c>
      <c r="L1305" s="296"/>
      <c r="M1305" s="294">
        <f>'MARKAH UTAMA'!X1800</f>
        <v>0</v>
      </c>
      <c r="N1305" s="296"/>
      <c r="O1305" s="409"/>
      <c r="P1305" s="410"/>
      <c r="Q1305" s="411"/>
      <c r="R1305" s="266"/>
    </row>
    <row r="1306" spans="2:18" ht="15" customHeight="1" thickBot="1">
      <c r="B1306" s="274"/>
      <c r="C1306" s="403" t="s">
        <v>67</v>
      </c>
      <c r="D1306" s="404"/>
      <c r="E1306" s="404"/>
      <c r="F1306" s="404"/>
      <c r="G1306" s="404"/>
      <c r="H1306" s="404"/>
      <c r="I1306" s="404"/>
      <c r="J1306" s="405"/>
      <c r="K1306" s="275">
        <f>SUM(K1300:K1305)</f>
        <v>80</v>
      </c>
      <c r="L1306" s="275"/>
      <c r="M1306" s="297">
        <f>SUM(M1300:M1305)</f>
        <v>0</v>
      </c>
      <c r="N1306" s="305"/>
      <c r="O1306" s="412"/>
      <c r="P1306" s="413"/>
      <c r="Q1306" s="414"/>
      <c r="R1306" s="279"/>
    </row>
    <row r="1307" spans="2:18" ht="15" customHeight="1" thickTop="1">
      <c r="B1307" s="306" t="str">
        <f>'MARKAH UTAMA'!AA$13</f>
        <v>PELAJARAN AM</v>
      </c>
      <c r="C1307" s="307"/>
      <c r="D1307" s="308"/>
      <c r="E1307" s="308"/>
      <c r="F1307" s="308"/>
      <c r="G1307" s="261"/>
      <c r="H1307" s="261"/>
      <c r="I1307" s="261"/>
      <c r="J1307" s="261"/>
      <c r="K1307" s="300">
        <f>'MARKAH UTAMA'!AA$11</f>
        <v>100</v>
      </c>
      <c r="L1307" s="261"/>
      <c r="M1307" s="300">
        <f>'MARKAH UTAMA'!AA1800</f>
        <v>0</v>
      </c>
      <c r="N1307" s="301"/>
      <c r="O1307" s="400">
        <f>'MARKAH UTAMA'!AB1800</f>
        <v>0</v>
      </c>
      <c r="P1307" s="401"/>
      <c r="Q1307" s="402"/>
      <c r="R1307" s="279"/>
    </row>
    <row r="1308" spans="2:18" ht="15" customHeight="1">
      <c r="B1308" s="309" t="str">
        <f>'MARKAH UTAMA'!AC$13</f>
        <v>S I V I K</v>
      </c>
      <c r="C1308" s="310"/>
      <c r="D1308" s="311"/>
      <c r="E1308" s="311"/>
      <c r="F1308" s="311"/>
      <c r="G1308" s="249"/>
      <c r="H1308" s="249"/>
      <c r="I1308" s="249"/>
      <c r="J1308" s="249"/>
      <c r="K1308" s="263">
        <f>'MARKAH UTAMA'!AC$11</f>
        <v>50</v>
      </c>
      <c r="L1308" s="249"/>
      <c r="M1308" s="263">
        <f>'MARKAH UTAMA'!AC1800</f>
        <v>0</v>
      </c>
      <c r="N1308" s="264"/>
      <c r="O1308" s="382">
        <f>'MARKAH UTAMA'!AD1800</f>
        <v>0</v>
      </c>
      <c r="P1308" s="383"/>
      <c r="Q1308" s="384"/>
      <c r="R1308" s="279"/>
    </row>
    <row r="1309" spans="2:18" ht="15" customHeight="1">
      <c r="B1309" s="309" t="str">
        <f>'MARKAH UTAMA'!AE$13</f>
        <v>L U K I S A N</v>
      </c>
      <c r="C1309" s="310"/>
      <c r="D1309" s="310"/>
      <c r="E1309" s="310"/>
      <c r="F1309" s="310"/>
      <c r="G1309" s="249"/>
      <c r="H1309" s="249"/>
      <c r="I1309" s="249"/>
      <c r="J1309" s="249"/>
      <c r="K1309" s="263">
        <f>'MARKAH UTAMA'!AE$11</f>
        <v>50</v>
      </c>
      <c r="L1309" s="249"/>
      <c r="M1309" s="263">
        <f>'MARKAH UTAMA'!AE1800</f>
        <v>0</v>
      </c>
      <c r="N1309" s="264"/>
      <c r="O1309" s="382">
        <f>'MARKAH UTAMA'!AF1800</f>
        <v>0</v>
      </c>
      <c r="P1309" s="383"/>
      <c r="Q1309" s="384"/>
      <c r="R1309" s="279"/>
    </row>
    <row r="1310" spans="2:18" ht="15" customHeight="1">
      <c r="B1310" s="309" t="str">
        <f>'MARKAH UTAMA'!AG$13</f>
        <v>PELAJARAN  UGAMA ISLAM</v>
      </c>
      <c r="C1310" s="310"/>
      <c r="D1310" s="310"/>
      <c r="E1310" s="310"/>
      <c r="F1310" s="310"/>
      <c r="G1310" s="249"/>
      <c r="H1310" s="249"/>
      <c r="I1310" s="249"/>
      <c r="J1310" s="249"/>
      <c r="K1310" s="263">
        <f>'MARKAH UTAMA'!AG$11</f>
        <v>100</v>
      </c>
      <c r="L1310" s="249"/>
      <c r="M1310" s="263">
        <f>'MARKAH UTAMA'!AG1800</f>
        <v>0</v>
      </c>
      <c r="N1310" s="264"/>
      <c r="O1310" s="382">
        <f>'MARKAH UTAMA'!AH1800</f>
        <v>0</v>
      </c>
      <c r="P1310" s="383"/>
      <c r="Q1310" s="384"/>
      <c r="R1310" s="279"/>
    </row>
    <row r="1311" spans="2:18" ht="15" customHeight="1" thickBot="1">
      <c r="B1311" s="312" t="str">
        <f>'MARKAH UTAMA'!AI$13</f>
        <v>PENDIDIKAN JASMANI</v>
      </c>
      <c r="C1311" s="313"/>
      <c r="D1311" s="314"/>
      <c r="E1311" s="314"/>
      <c r="F1311" s="314"/>
      <c r="G1311" s="254"/>
      <c r="H1311" s="254"/>
      <c r="I1311" s="254"/>
      <c r="J1311" s="254"/>
      <c r="K1311" s="294">
        <f>'MARKAH UTAMA'!AI$11</f>
        <v>50</v>
      </c>
      <c r="L1311" s="254"/>
      <c r="M1311" s="294">
        <f>'MARKAH UTAMA'!AI1800</f>
        <v>0</v>
      </c>
      <c r="N1311" s="296"/>
      <c r="O1311" s="394">
        <f>'MARKAH UTAMA'!AJ1800</f>
        <v>0</v>
      </c>
      <c r="P1311" s="395"/>
      <c r="Q1311" s="396"/>
      <c r="R1311" s="279"/>
    </row>
    <row r="1312" spans="2:17" ht="15" customHeight="1" thickBot="1">
      <c r="B1312" s="315"/>
      <c r="C1312" s="316"/>
      <c r="D1312" s="387" t="s">
        <v>65</v>
      </c>
      <c r="E1312" s="387"/>
      <c r="F1312" s="387"/>
      <c r="G1312" s="387"/>
      <c r="H1312" s="387"/>
      <c r="I1312" s="387"/>
      <c r="J1312" s="388"/>
      <c r="K1312" s="277">
        <f>'MARKAH UTAMA'!AK1797</f>
        <v>0</v>
      </c>
      <c r="L1312" s="277"/>
      <c r="M1312" s="277">
        <f>M1293+M1298+M1306+M1307+M1308+M1309+M1310+M1311</f>
        <v>0</v>
      </c>
      <c r="N1312" s="298"/>
      <c r="O1312" s="397">
        <f>'MARKAH UTAMA'!AM1800</f>
        <v>0</v>
      </c>
      <c r="P1312" s="398"/>
      <c r="Q1312" s="399"/>
    </row>
    <row r="1313" spans="2:17" ht="15" customHeight="1" thickBot="1" thickTop="1">
      <c r="B1313" s="391" t="s">
        <v>66</v>
      </c>
      <c r="C1313" s="392"/>
      <c r="D1313" s="392"/>
      <c r="E1313" s="392"/>
      <c r="F1313" s="392"/>
      <c r="G1313" s="392"/>
      <c r="H1313" s="392"/>
      <c r="I1313" s="392"/>
      <c r="J1313" s="393"/>
      <c r="K1313" s="379" t="e">
        <f>M1312/K1312</f>
        <v>#DIV/0!</v>
      </c>
      <c r="L1313" s="380"/>
      <c r="M1313" s="380"/>
      <c r="N1313" s="380"/>
      <c r="O1313" s="380"/>
      <c r="P1313" s="380"/>
      <c r="Q1313" s="381"/>
    </row>
    <row r="1314" spans="2:17" ht="15" customHeight="1">
      <c r="B1314" s="317"/>
      <c r="C1314" s="318"/>
      <c r="D1314" s="319"/>
      <c r="E1314" s="319"/>
      <c r="F1314" s="318"/>
      <c r="G1314" s="318"/>
      <c r="H1314" s="318"/>
      <c r="I1314" s="318"/>
      <c r="J1314" s="318"/>
      <c r="K1314" s="320"/>
      <c r="L1314" s="320"/>
      <c r="M1314" s="320"/>
      <c r="N1314" s="320"/>
      <c r="O1314" s="320"/>
      <c r="P1314" s="320"/>
      <c r="Q1314" s="320"/>
    </row>
    <row r="1315" spans="2:19" ht="15" customHeight="1">
      <c r="B1315" s="240" t="s">
        <v>60</v>
      </c>
      <c r="C1315" s="321"/>
      <c r="D1315" s="385">
        <f>'MARKAH UTAMA'!$AL$37</f>
        <v>0.7818315018315019</v>
      </c>
      <c r="E1315" s="385"/>
      <c r="F1315" s="385"/>
      <c r="G1315" s="321" t="s">
        <v>32</v>
      </c>
      <c r="L1315" s="322">
        <f>'MARKAH UTAMA'!AM1800</f>
        <v>0</v>
      </c>
      <c r="M1315" s="321" t="s">
        <v>31</v>
      </c>
      <c r="N1315" s="321"/>
      <c r="O1315" s="321"/>
      <c r="P1315" s="335">
        <f>'MARKAH UTAMA'!$AW$9</f>
        <v>21</v>
      </c>
      <c r="Q1315" s="245" t="s">
        <v>64</v>
      </c>
      <c r="S1315" s="324"/>
    </row>
    <row r="1316" spans="2:19" ht="15" customHeight="1">
      <c r="B1316" s="325" t="s">
        <v>61</v>
      </c>
      <c r="C1316" s="321"/>
      <c r="D1316" s="325"/>
      <c r="E1316" s="386">
        <f>'MARKAH UTAMA'!AV1800</f>
        <v>0</v>
      </c>
      <c r="F1316" s="386"/>
      <c r="G1316" s="321" t="s">
        <v>45</v>
      </c>
      <c r="I1316" s="240" t="s">
        <v>62</v>
      </c>
      <c r="J1316" s="220">
        <f>'MARKAH UTAMA'!AW1800</f>
        <v>0</v>
      </c>
      <c r="K1316" s="325" t="s">
        <v>45</v>
      </c>
      <c r="M1316" s="325" t="s">
        <v>33</v>
      </c>
      <c r="N1316" s="241"/>
      <c r="O1316" s="220">
        <f>'MARKAH UTAMA'!AX1800</f>
        <v>0</v>
      </c>
      <c r="P1316" s="325" t="s">
        <v>45</v>
      </c>
      <c r="Q1316" s="242"/>
      <c r="S1316" s="324"/>
    </row>
    <row r="1317" spans="2:19" ht="15" customHeight="1">
      <c r="B1317" s="321"/>
      <c r="C1317" s="321"/>
      <c r="D1317" s="324"/>
      <c r="E1317" s="324"/>
      <c r="F1317" s="324"/>
      <c r="G1317" s="324"/>
      <c r="H1317" s="324"/>
      <c r="I1317" s="324"/>
      <c r="J1317" s="324"/>
      <c r="K1317" s="324"/>
      <c r="L1317" s="324"/>
      <c r="M1317" s="324"/>
      <c r="N1317" s="324"/>
      <c r="O1317" s="324"/>
      <c r="P1317" s="324"/>
      <c r="Q1317" s="242"/>
      <c r="S1317" s="324"/>
    </row>
    <row r="1318" spans="2:19" ht="15" customHeight="1">
      <c r="B1318" s="326" t="s">
        <v>68</v>
      </c>
      <c r="C1318" s="324"/>
      <c r="D1318" s="324"/>
      <c r="E1318" s="324"/>
      <c r="F1318" s="324"/>
      <c r="G1318" s="324"/>
      <c r="H1318" s="324"/>
      <c r="I1318" s="324"/>
      <c r="J1318" s="324"/>
      <c r="K1318" s="324"/>
      <c r="L1318" s="324"/>
      <c r="M1318" s="324"/>
      <c r="N1318" s="324"/>
      <c r="O1318" s="324"/>
      <c r="P1318" s="324"/>
      <c r="Q1318" s="242"/>
      <c r="S1318" s="324"/>
    </row>
    <row r="1319" spans="2:17" ht="15" customHeight="1">
      <c r="B1319" s="327"/>
      <c r="C1319" s="327"/>
      <c r="D1319" s="327"/>
      <c r="E1319" s="327"/>
      <c r="F1319" s="327"/>
      <c r="G1319" s="327"/>
      <c r="H1319" s="327"/>
      <c r="I1319" s="327"/>
      <c r="J1319" s="327"/>
      <c r="K1319" s="327"/>
      <c r="L1319" s="327"/>
      <c r="M1319" s="327"/>
      <c r="N1319" s="327"/>
      <c r="O1319" s="327"/>
      <c r="P1319" s="327"/>
      <c r="Q1319" s="328"/>
    </row>
    <row r="1320" spans="2:17" ht="15" customHeight="1">
      <c r="B1320" s="329"/>
      <c r="C1320" s="329"/>
      <c r="D1320" s="329"/>
      <c r="E1320" s="329"/>
      <c r="F1320" s="329"/>
      <c r="G1320" s="329"/>
      <c r="H1320" s="329"/>
      <c r="I1320" s="329"/>
      <c r="J1320" s="329"/>
      <c r="K1320" s="329"/>
      <c r="L1320" s="329"/>
      <c r="M1320" s="329"/>
      <c r="N1320" s="329"/>
      <c r="O1320" s="329"/>
      <c r="P1320" s="329"/>
      <c r="Q1320" s="330"/>
    </row>
    <row r="1321" spans="2:17" ht="15" customHeight="1">
      <c r="B1321" s="329"/>
      <c r="C1321" s="329"/>
      <c r="D1321" s="329"/>
      <c r="E1321" s="329"/>
      <c r="F1321" s="329"/>
      <c r="G1321" s="329"/>
      <c r="H1321" s="329"/>
      <c r="I1321" s="329"/>
      <c r="J1321" s="329"/>
      <c r="K1321" s="329"/>
      <c r="L1321" s="329"/>
      <c r="M1321" s="329"/>
      <c r="N1321" s="329"/>
      <c r="O1321" s="329"/>
      <c r="P1321" s="329"/>
      <c r="Q1321" s="330"/>
    </row>
    <row r="1322" spans="2:17" ht="15" customHeight="1">
      <c r="B1322" s="329"/>
      <c r="C1322" s="329"/>
      <c r="D1322" s="329"/>
      <c r="E1322" s="329"/>
      <c r="F1322" s="329"/>
      <c r="G1322" s="329"/>
      <c r="H1322" s="329"/>
      <c r="I1322" s="329"/>
      <c r="J1322" s="329"/>
      <c r="K1322" s="329"/>
      <c r="L1322" s="329"/>
      <c r="M1322" s="329"/>
      <c r="N1322" s="329"/>
      <c r="O1322" s="329"/>
      <c r="P1322" s="329"/>
      <c r="Q1322" s="330"/>
    </row>
    <row r="1323" spans="2:17" ht="15" customHeight="1">
      <c r="B1323" s="329"/>
      <c r="C1323" s="329"/>
      <c r="D1323" s="329"/>
      <c r="E1323" s="329"/>
      <c r="F1323" s="329"/>
      <c r="G1323" s="329"/>
      <c r="H1323" s="329"/>
      <c r="I1323" s="329"/>
      <c r="J1323" s="329"/>
      <c r="K1323" s="329"/>
      <c r="L1323" s="329"/>
      <c r="M1323" s="329"/>
      <c r="N1323" s="329"/>
      <c r="O1323" s="329"/>
      <c r="P1323" s="329"/>
      <c r="Q1323" s="330"/>
    </row>
    <row r="1324" spans="2:17" ht="15" customHeight="1">
      <c r="B1324" s="329"/>
      <c r="C1324" s="329"/>
      <c r="D1324" s="329"/>
      <c r="E1324" s="329"/>
      <c r="F1324" s="329"/>
      <c r="G1324" s="329"/>
      <c r="H1324" s="329"/>
      <c r="I1324" s="329"/>
      <c r="J1324" s="329"/>
      <c r="K1324" s="329"/>
      <c r="L1324" s="329"/>
      <c r="M1324" s="329"/>
      <c r="N1324" s="329"/>
      <c r="O1324" s="329"/>
      <c r="P1324" s="329"/>
      <c r="Q1324" s="330"/>
    </row>
    <row r="1325" spans="2:17" ht="15" customHeight="1">
      <c r="B1325" s="329"/>
      <c r="C1325" s="329"/>
      <c r="D1325" s="329"/>
      <c r="E1325" s="329"/>
      <c r="F1325" s="329"/>
      <c r="G1325" s="329"/>
      <c r="H1325" s="329"/>
      <c r="I1325" s="329"/>
      <c r="J1325" s="329"/>
      <c r="K1325" s="329"/>
      <c r="L1325" s="329"/>
      <c r="M1325" s="329"/>
      <c r="N1325" s="329"/>
      <c r="O1325" s="329"/>
      <c r="P1325" s="329"/>
      <c r="Q1325" s="330"/>
    </row>
    <row r="1337" spans="2:4" ht="15" customHeight="1">
      <c r="B1337" s="240" t="s">
        <v>24</v>
      </c>
      <c r="D1337" s="240">
        <f>'MARKAH UTAMA'!C1861</f>
        <v>0</v>
      </c>
    </row>
    <row r="1339" spans="2:16" ht="15" customHeight="1">
      <c r="B1339" s="240" t="str">
        <f>$B$4</f>
        <v>Sekolah Rendah Haji Tarif, Brunei I</v>
      </c>
      <c r="K1339" s="240" t="s">
        <v>55</v>
      </c>
      <c r="M1339" s="243"/>
      <c r="N1339" s="243"/>
      <c r="O1339" s="244">
        <f>'MARKAH UTAMA'!AR1861</f>
        <v>0</v>
      </c>
      <c r="P1339" s="244"/>
    </row>
    <row r="1340" spans="2:14" ht="15" customHeight="1">
      <c r="B1340" s="245" t="str">
        <f>$B$5</f>
        <v>DARJAH : 3</v>
      </c>
      <c r="C1340" s="245"/>
      <c r="K1340" s="244" t="s">
        <v>56</v>
      </c>
      <c r="L1340" s="331"/>
      <c r="M1340" s="241">
        <f>$M$5</f>
        <v>0</v>
      </c>
      <c r="N1340" s="241"/>
    </row>
    <row r="1341" spans="2:16" ht="15" customHeight="1">
      <c r="B1341" s="240" t="s">
        <v>23</v>
      </c>
      <c r="C1341" s="246">
        <f>'MARKAH UTAMA'!AS1861</f>
        <v>0</v>
      </c>
      <c r="D1341" s="245" t="s">
        <v>41</v>
      </c>
      <c r="E1341" s="245"/>
      <c r="F1341" s="245"/>
      <c r="G1341" s="240">
        <f>'MARKAH UTAMA'!AT1861</f>
        <v>0</v>
      </c>
      <c r="H1341" s="245" t="s">
        <v>40</v>
      </c>
      <c r="J1341" s="243">
        <f>'MARKAH UTAMA'!AU1861</f>
        <v>0</v>
      </c>
      <c r="K1341" s="245" t="s">
        <v>63</v>
      </c>
      <c r="M1341" s="247"/>
      <c r="P1341" s="245"/>
    </row>
    <row r="1342" spans="7:9" ht="15" customHeight="1" thickBot="1">
      <c r="G1342" s="246"/>
      <c r="H1342" s="246"/>
      <c r="I1342" s="246"/>
    </row>
    <row r="1343" spans="2:17" ht="15" customHeight="1">
      <c r="B1343" s="389" t="s">
        <v>29</v>
      </c>
      <c r="C1343" s="342"/>
      <c r="D1343" s="342"/>
      <c r="E1343" s="342"/>
      <c r="F1343" s="342"/>
      <c r="G1343" s="342"/>
      <c r="H1343" s="342"/>
      <c r="I1343" s="342"/>
      <c r="J1343" s="390"/>
      <c r="K1343" s="341" t="s">
        <v>57</v>
      </c>
      <c r="L1343" s="342"/>
      <c r="M1343" s="342"/>
      <c r="N1343" s="342"/>
      <c r="O1343" s="342"/>
      <c r="P1343" s="342"/>
      <c r="Q1343" s="374"/>
    </row>
    <row r="1344" spans="2:18" ht="15" customHeight="1">
      <c r="B1344" s="248"/>
      <c r="C1344" s="249"/>
      <c r="D1344" s="250"/>
      <c r="E1344" s="250"/>
      <c r="F1344" s="250"/>
      <c r="G1344" s="250"/>
      <c r="H1344" s="250"/>
      <c r="I1344" s="250"/>
      <c r="J1344" s="251"/>
      <c r="K1344" s="375" t="s">
        <v>58</v>
      </c>
      <c r="L1344" s="376"/>
      <c r="M1344" s="375" t="s">
        <v>59</v>
      </c>
      <c r="N1344" s="376"/>
      <c r="O1344" s="375" t="s">
        <v>54</v>
      </c>
      <c r="P1344" s="377"/>
      <c r="Q1344" s="378"/>
      <c r="R1344" s="252"/>
    </row>
    <row r="1345" spans="2:18" ht="15" customHeight="1">
      <c r="B1345" s="253" t="s">
        <v>10</v>
      </c>
      <c r="C1345" s="254"/>
      <c r="D1345" s="255"/>
      <c r="E1345" s="255"/>
      <c r="F1345" s="255"/>
      <c r="G1345" s="255"/>
      <c r="H1345" s="255"/>
      <c r="I1345" s="255"/>
      <c r="J1345" s="256"/>
      <c r="K1345" s="257"/>
      <c r="L1345" s="258"/>
      <c r="M1345" s="259"/>
      <c r="N1345" s="258"/>
      <c r="O1345" s="415">
        <f>'MARKAH UTAMA'!M1861</f>
        <v>0</v>
      </c>
      <c r="P1345" s="416"/>
      <c r="Q1345" s="417"/>
      <c r="R1345" s="252"/>
    </row>
    <row r="1346" spans="2:18" ht="15" customHeight="1">
      <c r="B1346" s="260" t="str">
        <f>'MARKAH UTAMA'!D$13</f>
        <v>Karangan</v>
      </c>
      <c r="C1346" s="261"/>
      <c r="D1346" s="261"/>
      <c r="E1346" s="261"/>
      <c r="F1346" s="261"/>
      <c r="G1346" s="261"/>
      <c r="H1346" s="261"/>
      <c r="I1346" s="261"/>
      <c r="J1346" s="262"/>
      <c r="K1346" s="263">
        <f>'MARKAH UTAMA'!D$12</f>
        <v>20</v>
      </c>
      <c r="L1346" s="264"/>
      <c r="M1346" s="263">
        <f>'MARKAH UTAMA'!D1861</f>
        <v>0</v>
      </c>
      <c r="N1346" s="265"/>
      <c r="O1346" s="409"/>
      <c r="P1346" s="410"/>
      <c r="Q1346" s="411"/>
      <c r="R1346" s="266"/>
    </row>
    <row r="1347" spans="2:18" ht="15" customHeight="1">
      <c r="B1347" s="267" t="str">
        <f>'MARKAH UTAMA'!E$13</f>
        <v>Pemahaman</v>
      </c>
      <c r="C1347" s="249"/>
      <c r="D1347" s="249"/>
      <c r="E1347" s="249"/>
      <c r="F1347" s="249"/>
      <c r="G1347" s="249"/>
      <c r="H1347" s="249"/>
      <c r="I1347" s="249"/>
      <c r="J1347" s="265"/>
      <c r="K1347" s="263">
        <f>'MARKAH UTAMA'!E$12</f>
        <v>10</v>
      </c>
      <c r="L1347" s="264"/>
      <c r="M1347" s="263">
        <f>'MARKAH UTAMA'!E1861</f>
        <v>0</v>
      </c>
      <c r="N1347" s="265"/>
      <c r="O1347" s="409"/>
      <c r="P1347" s="410"/>
      <c r="Q1347" s="411"/>
      <c r="R1347" s="266"/>
    </row>
    <row r="1348" spans="2:18" ht="15" customHeight="1">
      <c r="B1348" s="267" t="str">
        <f>'MARKAH UTAMA'!F$13</f>
        <v>Tatabahasa</v>
      </c>
      <c r="C1348" s="249"/>
      <c r="D1348" s="249"/>
      <c r="E1348" s="249"/>
      <c r="F1348" s="249"/>
      <c r="G1348" s="249"/>
      <c r="H1348" s="249"/>
      <c r="I1348" s="249"/>
      <c r="J1348" s="265"/>
      <c r="K1348" s="263">
        <f>'MARKAH UTAMA'!F$12</f>
        <v>20</v>
      </c>
      <c r="L1348" s="264"/>
      <c r="M1348" s="263">
        <f>'MARKAH UTAMA'!F1861</f>
        <v>0</v>
      </c>
      <c r="N1348" s="265"/>
      <c r="O1348" s="409"/>
      <c r="P1348" s="410"/>
      <c r="Q1348" s="411"/>
      <c r="R1348" s="266"/>
    </row>
    <row r="1349" spans="2:18" ht="15" customHeight="1">
      <c r="B1349" s="267" t="str">
        <f>'MARKAH UTAMA'!G$13</f>
        <v>Tulisan Rumi</v>
      </c>
      <c r="C1349" s="249"/>
      <c r="D1349" s="249"/>
      <c r="E1349" s="249"/>
      <c r="F1349" s="249"/>
      <c r="G1349" s="249"/>
      <c r="H1349" s="249"/>
      <c r="I1349" s="249"/>
      <c r="J1349" s="265"/>
      <c r="K1349" s="263">
        <f>'MARKAH UTAMA'!G$12</f>
        <v>5</v>
      </c>
      <c r="L1349" s="264"/>
      <c r="M1349" s="263">
        <f>'MARKAH UTAMA'!G1861</f>
        <v>0</v>
      </c>
      <c r="N1349" s="265"/>
      <c r="O1349" s="409"/>
      <c r="P1349" s="410"/>
      <c r="Q1349" s="411"/>
      <c r="R1349" s="266"/>
    </row>
    <row r="1350" spans="2:18" ht="15" customHeight="1">
      <c r="B1350" s="267" t="str">
        <f>'MARKAH UTAMA'!H$13</f>
        <v>Tulisan Jawi</v>
      </c>
      <c r="C1350" s="249"/>
      <c r="D1350" s="249"/>
      <c r="E1350" s="249"/>
      <c r="F1350" s="249"/>
      <c r="G1350" s="249"/>
      <c r="H1350" s="249"/>
      <c r="I1350" s="249"/>
      <c r="J1350" s="265"/>
      <c r="K1350" s="263">
        <f>'MARKAH UTAMA'!H$12</f>
        <v>5</v>
      </c>
      <c r="L1350" s="264"/>
      <c r="M1350" s="263">
        <f>'MARKAH UTAMA'!H1861</f>
        <v>0</v>
      </c>
      <c r="N1350" s="265"/>
      <c r="O1350" s="409"/>
      <c r="P1350" s="410"/>
      <c r="Q1350" s="411"/>
      <c r="R1350" s="266"/>
    </row>
    <row r="1351" spans="2:18" ht="15" customHeight="1">
      <c r="B1351" s="267" t="str">
        <f>'MARKAH UTAMA'!I$13</f>
        <v>Ejaan  &amp; Rencana Rumi</v>
      </c>
      <c r="C1351" s="249"/>
      <c r="D1351" s="249"/>
      <c r="E1351" s="249"/>
      <c r="F1351" s="249"/>
      <c r="G1351" s="249"/>
      <c r="H1351" s="249"/>
      <c r="I1351" s="249"/>
      <c r="J1351" s="265"/>
      <c r="K1351" s="263">
        <f>'MARKAH UTAMA'!I$12</f>
        <v>5</v>
      </c>
      <c r="L1351" s="264"/>
      <c r="M1351" s="263">
        <f>'MARKAH UTAMA'!I1861</f>
        <v>0</v>
      </c>
      <c r="N1351" s="265"/>
      <c r="O1351" s="409"/>
      <c r="P1351" s="410"/>
      <c r="Q1351" s="411"/>
      <c r="R1351" s="266"/>
    </row>
    <row r="1352" spans="2:18" ht="15" customHeight="1">
      <c r="B1352" s="268" t="str">
        <f>'MARKAH UTAMA'!J$13</f>
        <v>Ejaan &amp; Rencana Jawi</v>
      </c>
      <c r="C1352" s="249"/>
      <c r="D1352" s="249"/>
      <c r="E1352" s="249"/>
      <c r="F1352" s="249"/>
      <c r="G1352" s="249"/>
      <c r="H1352" s="249"/>
      <c r="I1352" s="249"/>
      <c r="J1352" s="265"/>
      <c r="K1352" s="263">
        <f>'MARKAH UTAMA'!J$12</f>
        <v>5</v>
      </c>
      <c r="L1352" s="264"/>
      <c r="M1352" s="263">
        <f>'MARKAH UTAMA'!J1861</f>
        <v>0</v>
      </c>
      <c r="N1352" s="265"/>
      <c r="O1352" s="409"/>
      <c r="P1352" s="410"/>
      <c r="Q1352" s="411"/>
      <c r="R1352" s="266"/>
    </row>
    <row r="1353" spans="2:18" ht="15" customHeight="1" thickBot="1">
      <c r="B1353" s="269" t="str">
        <f>'MARKAH UTAMA'!K$13</f>
        <v>Bacaan dan Lisan</v>
      </c>
      <c r="C1353" s="254"/>
      <c r="D1353" s="254"/>
      <c r="E1353" s="254"/>
      <c r="F1353" s="254"/>
      <c r="G1353" s="254"/>
      <c r="H1353" s="254"/>
      <c r="I1353" s="254"/>
      <c r="J1353" s="270"/>
      <c r="K1353" s="271">
        <f>'MARKAH UTAMA'!K$12</f>
        <v>30</v>
      </c>
      <c r="L1353" s="272"/>
      <c r="M1353" s="271">
        <f>'MARKAH UTAMA'!K1861</f>
        <v>0</v>
      </c>
      <c r="N1353" s="273"/>
      <c r="O1353" s="409"/>
      <c r="P1353" s="410"/>
      <c r="Q1353" s="411"/>
      <c r="R1353" s="266"/>
    </row>
    <row r="1354" spans="2:18" ht="15" customHeight="1" thickBot="1">
      <c r="B1354" s="274"/>
      <c r="C1354" s="403" t="s">
        <v>67</v>
      </c>
      <c r="D1354" s="404"/>
      <c r="E1354" s="404"/>
      <c r="F1354" s="404"/>
      <c r="G1354" s="404"/>
      <c r="H1354" s="404"/>
      <c r="I1354" s="404"/>
      <c r="J1354" s="405"/>
      <c r="K1354" s="277">
        <f>SUM(K1346:K1353)</f>
        <v>100</v>
      </c>
      <c r="L1354" s="275"/>
      <c r="M1354" s="277">
        <f>SUM(M1346:M1353)</f>
        <v>0</v>
      </c>
      <c r="N1354" s="278"/>
      <c r="O1354" s="412"/>
      <c r="P1354" s="413"/>
      <c r="Q1354" s="414"/>
      <c r="R1354" s="279"/>
    </row>
    <row r="1355" spans="2:18" ht="15" customHeight="1" thickTop="1">
      <c r="B1355" s="280" t="s">
        <v>22</v>
      </c>
      <c r="C1355" s="281"/>
      <c r="D1355" s="281"/>
      <c r="E1355" s="282"/>
      <c r="F1355" s="282"/>
      <c r="G1355" s="281"/>
      <c r="H1355" s="281"/>
      <c r="I1355" s="281"/>
      <c r="J1355" s="283"/>
      <c r="K1355" s="284"/>
      <c r="L1355" s="285"/>
      <c r="M1355" s="285"/>
      <c r="N1355" s="286"/>
      <c r="O1355" s="406">
        <f>'MARKAH UTAMA'!R1861</f>
        <v>0</v>
      </c>
      <c r="P1355" s="407"/>
      <c r="Q1355" s="408"/>
      <c r="R1355" s="279"/>
    </row>
    <row r="1356" spans="2:18" ht="15" customHeight="1">
      <c r="B1356" s="287" t="str">
        <f>'MARKAH UTAMA'!N$13</f>
        <v>Aktiviti</v>
      </c>
      <c r="C1356" s="288"/>
      <c r="D1356" s="261"/>
      <c r="E1356" s="289"/>
      <c r="F1356" s="289"/>
      <c r="G1356" s="261"/>
      <c r="H1356" s="261"/>
      <c r="I1356" s="261"/>
      <c r="J1356" s="261"/>
      <c r="K1356" s="263">
        <f>'MARKAH UTAMA'!N$12</f>
        <v>20</v>
      </c>
      <c r="L1356" s="264"/>
      <c r="M1356" s="263">
        <f>'MARKAH UTAMA'!N1861</f>
        <v>0</v>
      </c>
      <c r="N1356" s="264"/>
      <c r="O1356" s="409"/>
      <c r="P1356" s="410"/>
      <c r="Q1356" s="411"/>
      <c r="R1356" s="279"/>
    </row>
    <row r="1357" spans="2:18" ht="15" customHeight="1">
      <c r="B1357" s="290" t="str">
        <f>'MARKAH UTAMA'!O$13</f>
        <v>Congak &amp; Sifir</v>
      </c>
      <c r="C1357" s="249"/>
      <c r="D1357" s="249"/>
      <c r="E1357" s="291"/>
      <c r="F1357" s="291"/>
      <c r="G1357" s="249"/>
      <c r="H1357" s="249"/>
      <c r="I1357" s="249"/>
      <c r="J1357" s="249"/>
      <c r="K1357" s="263">
        <f>'MARKAH UTAMA'!O$12</f>
        <v>30</v>
      </c>
      <c r="L1357" s="264"/>
      <c r="M1357" s="263">
        <f>'MARKAH UTAMA'!O1861</f>
        <v>0</v>
      </c>
      <c r="N1357" s="264"/>
      <c r="O1357" s="409"/>
      <c r="P1357" s="410"/>
      <c r="Q1357" s="411"/>
      <c r="R1357" s="279"/>
    </row>
    <row r="1358" spans="2:18" ht="15" customHeight="1" thickBot="1">
      <c r="B1358" s="292" t="str">
        <f>'MARKAH UTAMA'!P$13</f>
        <v>Matematik</v>
      </c>
      <c r="C1358" s="254"/>
      <c r="D1358" s="254"/>
      <c r="E1358" s="293"/>
      <c r="F1358" s="293"/>
      <c r="G1358" s="293"/>
      <c r="H1358" s="293"/>
      <c r="I1358" s="293"/>
      <c r="J1358" s="293"/>
      <c r="K1358" s="294">
        <f>'MARKAH UTAMA'!P$12</f>
        <v>50</v>
      </c>
      <c r="L1358" s="295"/>
      <c r="M1358" s="294">
        <f>'MARKAH UTAMA'!P1861</f>
        <v>0</v>
      </c>
      <c r="N1358" s="296"/>
      <c r="O1358" s="409"/>
      <c r="P1358" s="410"/>
      <c r="Q1358" s="411"/>
      <c r="R1358" s="279"/>
    </row>
    <row r="1359" spans="2:18" ht="15" customHeight="1" thickBot="1">
      <c r="B1359" s="274"/>
      <c r="C1359" s="403" t="s">
        <v>67</v>
      </c>
      <c r="D1359" s="404"/>
      <c r="E1359" s="404"/>
      <c r="F1359" s="404"/>
      <c r="G1359" s="404"/>
      <c r="H1359" s="404"/>
      <c r="I1359" s="404"/>
      <c r="J1359" s="405"/>
      <c r="K1359" s="297">
        <f>SUM(K1356:K1358)</f>
        <v>100</v>
      </c>
      <c r="L1359" s="275"/>
      <c r="M1359" s="277">
        <f>SUM(M1356:M1358)</f>
        <v>0</v>
      </c>
      <c r="N1359" s="298"/>
      <c r="O1359" s="412"/>
      <c r="P1359" s="413"/>
      <c r="Q1359" s="414"/>
      <c r="R1359" s="279"/>
    </row>
    <row r="1360" spans="2:18" ht="15" customHeight="1" thickTop="1">
      <c r="B1360" s="280" t="s">
        <v>21</v>
      </c>
      <c r="C1360" s="281"/>
      <c r="D1360" s="281"/>
      <c r="E1360" s="282"/>
      <c r="F1360" s="282"/>
      <c r="G1360" s="281"/>
      <c r="H1360" s="281"/>
      <c r="I1360" s="281"/>
      <c r="J1360" s="283"/>
      <c r="K1360" s="284"/>
      <c r="L1360" s="285"/>
      <c r="M1360" s="285"/>
      <c r="N1360" s="286"/>
      <c r="O1360" s="406">
        <f>'MARKAH UTAMA'!Z1861</f>
        <v>0</v>
      </c>
      <c r="P1360" s="407"/>
      <c r="Q1360" s="408"/>
      <c r="R1360" s="266"/>
    </row>
    <row r="1361" spans="2:18" ht="15" customHeight="1">
      <c r="B1361" s="287" t="str">
        <f>'MARKAH UTAMA'!S$13</f>
        <v>Composition</v>
      </c>
      <c r="C1361" s="261"/>
      <c r="D1361" s="261"/>
      <c r="E1361" s="299"/>
      <c r="F1361" s="299"/>
      <c r="G1361" s="261"/>
      <c r="H1361" s="261"/>
      <c r="I1361" s="261"/>
      <c r="J1361" s="262"/>
      <c r="K1361" s="300">
        <f>'MARKAH UTAMA'!S$12</f>
        <v>20</v>
      </c>
      <c r="L1361" s="301"/>
      <c r="M1361" s="300">
        <f>'MARKAH UTAMA'!S1861</f>
        <v>0</v>
      </c>
      <c r="N1361" s="301"/>
      <c r="O1361" s="409"/>
      <c r="P1361" s="410"/>
      <c r="Q1361" s="411"/>
      <c r="R1361" s="266"/>
    </row>
    <row r="1362" spans="2:18" ht="15" customHeight="1">
      <c r="B1362" s="302" t="str">
        <f>'MARKAH UTAMA'!T$13</f>
        <v>Grammar</v>
      </c>
      <c r="C1362" s="303"/>
      <c r="D1362" s="249"/>
      <c r="E1362" s="291"/>
      <c r="F1362" s="291"/>
      <c r="G1362" s="291"/>
      <c r="H1362" s="291"/>
      <c r="I1362" s="291"/>
      <c r="J1362" s="265"/>
      <c r="K1362" s="263">
        <f>'MARKAH UTAMA'!T2072</f>
        <v>0</v>
      </c>
      <c r="L1362" s="264"/>
      <c r="M1362" s="263">
        <f>'MARKAH UTAMA'!T1861</f>
        <v>0</v>
      </c>
      <c r="N1362" s="264"/>
      <c r="O1362" s="409"/>
      <c r="P1362" s="410"/>
      <c r="Q1362" s="411"/>
      <c r="R1362" s="266"/>
    </row>
    <row r="1363" spans="2:18" ht="15" customHeight="1">
      <c r="B1363" s="302" t="str">
        <f>'MARKAH UTAMA'!U$13</f>
        <v>Comprehension</v>
      </c>
      <c r="C1363" s="303"/>
      <c r="D1363" s="249"/>
      <c r="E1363" s="291"/>
      <c r="F1363" s="291"/>
      <c r="G1363" s="249"/>
      <c r="H1363" s="249"/>
      <c r="I1363" s="249"/>
      <c r="J1363" s="265"/>
      <c r="K1363" s="263">
        <f>'MARKAH UTAMA'!U$12</f>
        <v>10</v>
      </c>
      <c r="L1363" s="264"/>
      <c r="M1363" s="263">
        <f>'MARKAH UTAMA'!U1861</f>
        <v>0</v>
      </c>
      <c r="N1363" s="264"/>
      <c r="O1363" s="409"/>
      <c r="P1363" s="410"/>
      <c r="Q1363" s="411"/>
      <c r="R1363" s="266"/>
    </row>
    <row r="1364" spans="2:18" ht="15" customHeight="1">
      <c r="B1364" s="302" t="str">
        <f>'MARKAH UTAMA'!V$13</f>
        <v>Vocabulary</v>
      </c>
      <c r="C1364" s="249"/>
      <c r="D1364" s="249"/>
      <c r="E1364" s="291"/>
      <c r="F1364" s="291"/>
      <c r="G1364" s="249"/>
      <c r="H1364" s="249"/>
      <c r="I1364" s="249"/>
      <c r="J1364" s="265"/>
      <c r="K1364" s="263">
        <f>'MARKAH UTAMA'!V$12</f>
        <v>10</v>
      </c>
      <c r="L1364" s="264"/>
      <c r="M1364" s="263">
        <f>'MARKAH UTAMA'!V1861</f>
        <v>0</v>
      </c>
      <c r="N1364" s="264"/>
      <c r="O1364" s="409"/>
      <c r="P1364" s="410"/>
      <c r="Q1364" s="411"/>
      <c r="R1364" s="266"/>
    </row>
    <row r="1365" spans="2:18" ht="15" customHeight="1">
      <c r="B1365" s="302" t="str">
        <f>'MARKAH UTAMA'!W$13</f>
        <v>Spelling</v>
      </c>
      <c r="C1365" s="249"/>
      <c r="D1365" s="249"/>
      <c r="E1365" s="291"/>
      <c r="F1365" s="291"/>
      <c r="G1365" s="249"/>
      <c r="H1365" s="249"/>
      <c r="I1365" s="249"/>
      <c r="J1365" s="265"/>
      <c r="K1365" s="263">
        <f>'MARKAH UTAMA'!W$12</f>
        <v>10</v>
      </c>
      <c r="L1365" s="264"/>
      <c r="M1365" s="263">
        <f>'MARKAH UTAMA'!W1861</f>
        <v>0</v>
      </c>
      <c r="N1365" s="264"/>
      <c r="O1365" s="409"/>
      <c r="P1365" s="410"/>
      <c r="Q1365" s="411"/>
      <c r="R1365" s="266"/>
    </row>
    <row r="1366" spans="2:18" ht="15" customHeight="1" thickBot="1">
      <c r="B1366" s="292" t="str">
        <f>'MARKAH UTAMA'!X$13</f>
        <v>Reading &amp; Oral</v>
      </c>
      <c r="C1366" s="254"/>
      <c r="D1366" s="254"/>
      <c r="E1366" s="304"/>
      <c r="F1366" s="304"/>
      <c r="G1366" s="254"/>
      <c r="H1366" s="254"/>
      <c r="I1366" s="254"/>
      <c r="J1366" s="270"/>
      <c r="K1366" s="294">
        <f>'MARKAH UTAMA'!X$12</f>
        <v>30</v>
      </c>
      <c r="L1366" s="296"/>
      <c r="M1366" s="294">
        <f>'MARKAH UTAMA'!X1861</f>
        <v>0</v>
      </c>
      <c r="N1366" s="296"/>
      <c r="O1366" s="409"/>
      <c r="P1366" s="410"/>
      <c r="Q1366" s="411"/>
      <c r="R1366" s="266"/>
    </row>
    <row r="1367" spans="2:18" ht="15" customHeight="1" thickBot="1">
      <c r="B1367" s="274"/>
      <c r="C1367" s="403" t="s">
        <v>67</v>
      </c>
      <c r="D1367" s="404"/>
      <c r="E1367" s="404"/>
      <c r="F1367" s="404"/>
      <c r="G1367" s="404"/>
      <c r="H1367" s="404"/>
      <c r="I1367" s="404"/>
      <c r="J1367" s="405"/>
      <c r="K1367" s="275">
        <f>SUM(K1361:K1366)</f>
        <v>80</v>
      </c>
      <c r="L1367" s="275"/>
      <c r="M1367" s="297">
        <f>SUM(M1361:M1366)</f>
        <v>0</v>
      </c>
      <c r="N1367" s="305"/>
      <c r="O1367" s="412"/>
      <c r="P1367" s="413"/>
      <c r="Q1367" s="414"/>
      <c r="R1367" s="279"/>
    </row>
    <row r="1368" spans="2:18" ht="15" customHeight="1" thickTop="1">
      <c r="B1368" s="306" t="str">
        <f>'MARKAH UTAMA'!AA$13</f>
        <v>PELAJARAN AM</v>
      </c>
      <c r="C1368" s="307"/>
      <c r="D1368" s="308"/>
      <c r="E1368" s="308"/>
      <c r="F1368" s="308"/>
      <c r="G1368" s="261"/>
      <c r="H1368" s="261"/>
      <c r="I1368" s="261"/>
      <c r="J1368" s="261"/>
      <c r="K1368" s="300">
        <f>'MARKAH UTAMA'!AA$11</f>
        <v>100</v>
      </c>
      <c r="L1368" s="261"/>
      <c r="M1368" s="300">
        <f>'MARKAH UTAMA'!AA1861</f>
        <v>0</v>
      </c>
      <c r="N1368" s="301"/>
      <c r="O1368" s="400">
        <f>'MARKAH UTAMA'!AB1861</f>
        <v>0</v>
      </c>
      <c r="P1368" s="401"/>
      <c r="Q1368" s="402"/>
      <c r="R1368" s="279"/>
    </row>
    <row r="1369" spans="2:18" ht="15" customHeight="1">
      <c r="B1369" s="309" t="str">
        <f>'MARKAH UTAMA'!AC$13</f>
        <v>S I V I K</v>
      </c>
      <c r="C1369" s="310"/>
      <c r="D1369" s="311"/>
      <c r="E1369" s="311"/>
      <c r="F1369" s="311"/>
      <c r="G1369" s="249"/>
      <c r="H1369" s="249"/>
      <c r="I1369" s="249"/>
      <c r="J1369" s="249"/>
      <c r="K1369" s="263">
        <f>'MARKAH UTAMA'!AC$11</f>
        <v>50</v>
      </c>
      <c r="L1369" s="249"/>
      <c r="M1369" s="263">
        <f>'MARKAH UTAMA'!AC1861</f>
        <v>0</v>
      </c>
      <c r="N1369" s="264"/>
      <c r="O1369" s="382">
        <f>'MARKAH UTAMA'!AD1861</f>
        <v>0</v>
      </c>
      <c r="P1369" s="383"/>
      <c r="Q1369" s="384"/>
      <c r="R1369" s="279"/>
    </row>
    <row r="1370" spans="2:18" ht="15" customHeight="1">
      <c r="B1370" s="309" t="str">
        <f>'MARKAH UTAMA'!AE$13</f>
        <v>L U K I S A N</v>
      </c>
      <c r="C1370" s="310"/>
      <c r="D1370" s="310"/>
      <c r="E1370" s="310"/>
      <c r="F1370" s="310"/>
      <c r="G1370" s="249"/>
      <c r="H1370" s="249"/>
      <c r="I1370" s="249"/>
      <c r="J1370" s="249"/>
      <c r="K1370" s="263">
        <f>'MARKAH UTAMA'!AE$11</f>
        <v>50</v>
      </c>
      <c r="L1370" s="249"/>
      <c r="M1370" s="263">
        <f>'MARKAH UTAMA'!AE1861</f>
        <v>0</v>
      </c>
      <c r="N1370" s="264"/>
      <c r="O1370" s="382">
        <f>'MARKAH UTAMA'!AF1861</f>
        <v>0</v>
      </c>
      <c r="P1370" s="383"/>
      <c r="Q1370" s="384"/>
      <c r="R1370" s="279"/>
    </row>
    <row r="1371" spans="2:18" ht="15" customHeight="1">
      <c r="B1371" s="309" t="str">
        <f>'MARKAH UTAMA'!AG$13</f>
        <v>PELAJARAN  UGAMA ISLAM</v>
      </c>
      <c r="C1371" s="310"/>
      <c r="D1371" s="310"/>
      <c r="E1371" s="310"/>
      <c r="F1371" s="310"/>
      <c r="G1371" s="249"/>
      <c r="H1371" s="249"/>
      <c r="I1371" s="249"/>
      <c r="J1371" s="249"/>
      <c r="K1371" s="263">
        <f>'MARKAH UTAMA'!AG$11</f>
        <v>100</v>
      </c>
      <c r="L1371" s="249"/>
      <c r="M1371" s="263">
        <f>'MARKAH UTAMA'!AG1861</f>
        <v>0</v>
      </c>
      <c r="N1371" s="264"/>
      <c r="O1371" s="382">
        <f>'MARKAH UTAMA'!AH1861</f>
        <v>0</v>
      </c>
      <c r="P1371" s="383"/>
      <c r="Q1371" s="384"/>
      <c r="R1371" s="279"/>
    </row>
    <row r="1372" spans="2:18" ht="15" customHeight="1" thickBot="1">
      <c r="B1372" s="312" t="str">
        <f>'MARKAH UTAMA'!AI$13</f>
        <v>PENDIDIKAN JASMANI</v>
      </c>
      <c r="C1372" s="313"/>
      <c r="D1372" s="314"/>
      <c r="E1372" s="314"/>
      <c r="F1372" s="314"/>
      <c r="G1372" s="254"/>
      <c r="H1372" s="254"/>
      <c r="I1372" s="254"/>
      <c r="J1372" s="254"/>
      <c r="K1372" s="294">
        <f>'MARKAH UTAMA'!AI$11</f>
        <v>50</v>
      </c>
      <c r="L1372" s="254"/>
      <c r="M1372" s="294">
        <f>'MARKAH UTAMA'!AI1861</f>
        <v>0</v>
      </c>
      <c r="N1372" s="296"/>
      <c r="O1372" s="394">
        <f>'MARKAH UTAMA'!AJ1861</f>
        <v>0</v>
      </c>
      <c r="P1372" s="395"/>
      <c r="Q1372" s="396"/>
      <c r="R1372" s="279"/>
    </row>
    <row r="1373" spans="2:17" ht="15" customHeight="1" thickBot="1">
      <c r="B1373" s="315"/>
      <c r="C1373" s="316"/>
      <c r="D1373" s="387" t="s">
        <v>65</v>
      </c>
      <c r="E1373" s="387"/>
      <c r="F1373" s="387"/>
      <c r="G1373" s="387"/>
      <c r="H1373" s="387"/>
      <c r="I1373" s="387"/>
      <c r="J1373" s="388"/>
      <c r="K1373" s="277">
        <f>'MARKAH UTAMA'!AK1858</f>
        <v>0</v>
      </c>
      <c r="L1373" s="277"/>
      <c r="M1373" s="277">
        <f>M1354+M1359+M1367+M1368+M1369+M1370+M1371+M1372</f>
        <v>0</v>
      </c>
      <c r="N1373" s="298"/>
      <c r="O1373" s="397">
        <f>'MARKAH UTAMA'!AM1861</f>
        <v>0</v>
      </c>
      <c r="P1373" s="398"/>
      <c r="Q1373" s="399"/>
    </row>
    <row r="1374" spans="2:17" ht="15" customHeight="1" thickBot="1" thickTop="1">
      <c r="B1374" s="391" t="s">
        <v>66</v>
      </c>
      <c r="C1374" s="392"/>
      <c r="D1374" s="392"/>
      <c r="E1374" s="392"/>
      <c r="F1374" s="392"/>
      <c r="G1374" s="392"/>
      <c r="H1374" s="392"/>
      <c r="I1374" s="392"/>
      <c r="J1374" s="393"/>
      <c r="K1374" s="379" t="e">
        <f>M1373/K1373</f>
        <v>#DIV/0!</v>
      </c>
      <c r="L1374" s="380"/>
      <c r="M1374" s="380"/>
      <c r="N1374" s="380"/>
      <c r="O1374" s="380"/>
      <c r="P1374" s="380"/>
      <c r="Q1374" s="381"/>
    </row>
    <row r="1375" spans="2:17" ht="15" customHeight="1">
      <c r="B1375" s="317"/>
      <c r="C1375" s="318"/>
      <c r="D1375" s="319"/>
      <c r="E1375" s="319"/>
      <c r="F1375" s="318"/>
      <c r="G1375" s="318"/>
      <c r="H1375" s="318"/>
      <c r="I1375" s="318"/>
      <c r="J1375" s="318"/>
      <c r="K1375" s="320"/>
      <c r="L1375" s="320"/>
      <c r="M1375" s="320"/>
      <c r="N1375" s="320"/>
      <c r="O1375" s="320"/>
      <c r="P1375" s="320"/>
      <c r="Q1375" s="320"/>
    </row>
    <row r="1376" spans="2:19" ht="15" customHeight="1">
      <c r="B1376" s="240" t="s">
        <v>60</v>
      </c>
      <c r="C1376" s="321"/>
      <c r="D1376" s="385">
        <f>'MARKAH UTAMA'!$AL$37</f>
        <v>0.7818315018315019</v>
      </c>
      <c r="E1376" s="385"/>
      <c r="F1376" s="385"/>
      <c r="G1376" s="321" t="s">
        <v>32</v>
      </c>
      <c r="L1376" s="322">
        <f>'MARKAH UTAMA'!AM1861</f>
        <v>0</v>
      </c>
      <c r="M1376" s="321" t="s">
        <v>31</v>
      </c>
      <c r="N1376" s="321"/>
      <c r="O1376" s="321"/>
      <c r="P1376" s="335">
        <f>'MARKAH UTAMA'!$AW$9</f>
        <v>21</v>
      </c>
      <c r="Q1376" s="245" t="s">
        <v>64</v>
      </c>
      <c r="S1376" s="324"/>
    </row>
    <row r="1377" spans="2:19" ht="15" customHeight="1">
      <c r="B1377" s="325" t="s">
        <v>61</v>
      </c>
      <c r="C1377" s="321"/>
      <c r="D1377" s="325"/>
      <c r="E1377" s="386">
        <f>'MARKAH UTAMA'!AV1861</f>
        <v>0</v>
      </c>
      <c r="F1377" s="386"/>
      <c r="G1377" s="321" t="s">
        <v>45</v>
      </c>
      <c r="I1377" s="240" t="s">
        <v>62</v>
      </c>
      <c r="J1377" s="220">
        <f>'MARKAH UTAMA'!AW1861</f>
        <v>0</v>
      </c>
      <c r="K1377" s="325" t="s">
        <v>45</v>
      </c>
      <c r="M1377" s="325" t="s">
        <v>33</v>
      </c>
      <c r="N1377" s="241"/>
      <c r="O1377" s="220">
        <f>'MARKAH UTAMA'!AX1861</f>
        <v>0</v>
      </c>
      <c r="P1377" s="325" t="s">
        <v>45</v>
      </c>
      <c r="Q1377" s="242"/>
      <c r="S1377" s="324"/>
    </row>
    <row r="1378" spans="2:19" ht="15" customHeight="1">
      <c r="B1378" s="321"/>
      <c r="C1378" s="321"/>
      <c r="D1378" s="324"/>
      <c r="E1378" s="324"/>
      <c r="F1378" s="324"/>
      <c r="G1378" s="324"/>
      <c r="H1378" s="324"/>
      <c r="I1378" s="324"/>
      <c r="J1378" s="324"/>
      <c r="K1378" s="324"/>
      <c r="L1378" s="324"/>
      <c r="M1378" s="324"/>
      <c r="N1378" s="324"/>
      <c r="O1378" s="324"/>
      <c r="P1378" s="324"/>
      <c r="Q1378" s="242"/>
      <c r="S1378" s="324"/>
    </row>
    <row r="1379" spans="2:19" ht="15" customHeight="1">
      <c r="B1379" s="326" t="s">
        <v>68</v>
      </c>
      <c r="C1379" s="324"/>
      <c r="D1379" s="324"/>
      <c r="E1379" s="324"/>
      <c r="F1379" s="324"/>
      <c r="G1379" s="324"/>
      <c r="H1379" s="324"/>
      <c r="I1379" s="324"/>
      <c r="J1379" s="324"/>
      <c r="K1379" s="324"/>
      <c r="L1379" s="324"/>
      <c r="M1379" s="324"/>
      <c r="N1379" s="324"/>
      <c r="O1379" s="324"/>
      <c r="P1379" s="324"/>
      <c r="Q1379" s="242"/>
      <c r="S1379" s="324"/>
    </row>
    <row r="1380" spans="2:17" ht="15" customHeight="1">
      <c r="B1380" s="327"/>
      <c r="C1380" s="327"/>
      <c r="D1380" s="327"/>
      <c r="E1380" s="327"/>
      <c r="F1380" s="327"/>
      <c r="G1380" s="327"/>
      <c r="H1380" s="327"/>
      <c r="I1380" s="327"/>
      <c r="J1380" s="327"/>
      <c r="K1380" s="327"/>
      <c r="L1380" s="327"/>
      <c r="M1380" s="327"/>
      <c r="N1380" s="327"/>
      <c r="O1380" s="327"/>
      <c r="P1380" s="327"/>
      <c r="Q1380" s="328"/>
    </row>
    <row r="1381" spans="2:17" ht="15" customHeight="1">
      <c r="B1381" s="329"/>
      <c r="C1381" s="329"/>
      <c r="D1381" s="329"/>
      <c r="E1381" s="329"/>
      <c r="F1381" s="329"/>
      <c r="G1381" s="329"/>
      <c r="H1381" s="329"/>
      <c r="I1381" s="329"/>
      <c r="J1381" s="329"/>
      <c r="K1381" s="329"/>
      <c r="L1381" s="329"/>
      <c r="M1381" s="329"/>
      <c r="N1381" s="329"/>
      <c r="O1381" s="329"/>
      <c r="P1381" s="329"/>
      <c r="Q1381" s="330"/>
    </row>
    <row r="1382" spans="2:17" ht="15" customHeight="1">
      <c r="B1382" s="329"/>
      <c r="C1382" s="329"/>
      <c r="D1382" s="329"/>
      <c r="E1382" s="329"/>
      <c r="F1382" s="329"/>
      <c r="G1382" s="329"/>
      <c r="H1382" s="329"/>
      <c r="I1382" s="329"/>
      <c r="J1382" s="329"/>
      <c r="K1382" s="329"/>
      <c r="L1382" s="329"/>
      <c r="M1382" s="329"/>
      <c r="N1382" s="329"/>
      <c r="O1382" s="329"/>
      <c r="P1382" s="329"/>
      <c r="Q1382" s="330"/>
    </row>
    <row r="1383" spans="2:17" ht="15" customHeight="1">
      <c r="B1383" s="329"/>
      <c r="C1383" s="329"/>
      <c r="D1383" s="329"/>
      <c r="E1383" s="329"/>
      <c r="F1383" s="329"/>
      <c r="G1383" s="329"/>
      <c r="H1383" s="329"/>
      <c r="I1383" s="329"/>
      <c r="J1383" s="329"/>
      <c r="K1383" s="329"/>
      <c r="L1383" s="329"/>
      <c r="M1383" s="329"/>
      <c r="N1383" s="329"/>
      <c r="O1383" s="329"/>
      <c r="P1383" s="329"/>
      <c r="Q1383" s="330"/>
    </row>
    <row r="1384" spans="2:17" ht="15" customHeight="1">
      <c r="B1384" s="329"/>
      <c r="C1384" s="329"/>
      <c r="D1384" s="329"/>
      <c r="E1384" s="329"/>
      <c r="F1384" s="329"/>
      <c r="G1384" s="329"/>
      <c r="H1384" s="329"/>
      <c r="I1384" s="329"/>
      <c r="J1384" s="329"/>
      <c r="K1384" s="329"/>
      <c r="L1384" s="329"/>
      <c r="M1384" s="329"/>
      <c r="N1384" s="329"/>
      <c r="O1384" s="329"/>
      <c r="P1384" s="329"/>
      <c r="Q1384" s="330"/>
    </row>
    <row r="1385" spans="2:17" ht="15" customHeight="1">
      <c r="B1385" s="329"/>
      <c r="C1385" s="329"/>
      <c r="D1385" s="329"/>
      <c r="E1385" s="329"/>
      <c r="F1385" s="329"/>
      <c r="G1385" s="329"/>
      <c r="H1385" s="329"/>
      <c r="I1385" s="329"/>
      <c r="J1385" s="329"/>
      <c r="K1385" s="329"/>
      <c r="L1385" s="329"/>
      <c r="M1385" s="329"/>
      <c r="N1385" s="329"/>
      <c r="O1385" s="329"/>
      <c r="P1385" s="329"/>
      <c r="Q1385" s="330"/>
    </row>
    <row r="1386" spans="2:17" ht="15" customHeight="1">
      <c r="B1386" s="329"/>
      <c r="C1386" s="329"/>
      <c r="D1386" s="329"/>
      <c r="E1386" s="329"/>
      <c r="F1386" s="329"/>
      <c r="G1386" s="329"/>
      <c r="H1386" s="329"/>
      <c r="I1386" s="329"/>
      <c r="J1386" s="329"/>
      <c r="K1386" s="329"/>
      <c r="L1386" s="329"/>
      <c r="M1386" s="329"/>
      <c r="N1386" s="329"/>
      <c r="O1386" s="329"/>
      <c r="P1386" s="329"/>
      <c r="Q1386" s="330"/>
    </row>
    <row r="1398" spans="2:4" ht="15" customHeight="1">
      <c r="B1398" s="240" t="s">
        <v>24</v>
      </c>
      <c r="D1398" s="240">
        <f>'MARKAH UTAMA'!C1922</f>
        <v>0</v>
      </c>
    </row>
    <row r="1400" spans="2:16" ht="15" customHeight="1">
      <c r="B1400" s="240" t="str">
        <f>$B$4</f>
        <v>Sekolah Rendah Haji Tarif, Brunei I</v>
      </c>
      <c r="K1400" s="240" t="s">
        <v>55</v>
      </c>
      <c r="M1400" s="243"/>
      <c r="N1400" s="243"/>
      <c r="O1400" s="244">
        <f>'MARKAH UTAMA'!AR1922</f>
        <v>0</v>
      </c>
      <c r="P1400" s="244"/>
    </row>
    <row r="1401" spans="2:14" ht="15" customHeight="1">
      <c r="B1401" s="245" t="str">
        <f>$B$5</f>
        <v>DARJAH : 3</v>
      </c>
      <c r="C1401" s="245"/>
      <c r="K1401" s="244" t="s">
        <v>56</v>
      </c>
      <c r="L1401" s="331"/>
      <c r="M1401" s="241">
        <f>$M$5</f>
        <v>0</v>
      </c>
      <c r="N1401" s="241"/>
    </row>
    <row r="1402" spans="2:16" ht="15" customHeight="1">
      <c r="B1402" s="240" t="s">
        <v>23</v>
      </c>
      <c r="C1402" s="246">
        <f>'MARKAH UTAMA'!AS1922</f>
        <v>0</v>
      </c>
      <c r="D1402" s="245" t="s">
        <v>41</v>
      </c>
      <c r="E1402" s="245"/>
      <c r="F1402" s="245"/>
      <c r="G1402" s="240">
        <f>'MARKAH UTAMA'!AT1922</f>
        <v>0</v>
      </c>
      <c r="H1402" s="245" t="s">
        <v>40</v>
      </c>
      <c r="J1402" s="243">
        <f>'MARKAH UTAMA'!AU1922</f>
        <v>0</v>
      </c>
      <c r="K1402" s="245" t="s">
        <v>63</v>
      </c>
      <c r="M1402" s="247"/>
      <c r="P1402" s="245"/>
    </row>
    <row r="1403" spans="7:9" ht="15" customHeight="1" thickBot="1">
      <c r="G1403" s="246"/>
      <c r="H1403" s="246"/>
      <c r="I1403" s="246"/>
    </row>
    <row r="1404" spans="2:17" ht="15" customHeight="1">
      <c r="B1404" s="389" t="s">
        <v>29</v>
      </c>
      <c r="C1404" s="342"/>
      <c r="D1404" s="342"/>
      <c r="E1404" s="342"/>
      <c r="F1404" s="342"/>
      <c r="G1404" s="342"/>
      <c r="H1404" s="342"/>
      <c r="I1404" s="342"/>
      <c r="J1404" s="390"/>
      <c r="K1404" s="341" t="s">
        <v>57</v>
      </c>
      <c r="L1404" s="342"/>
      <c r="M1404" s="342"/>
      <c r="N1404" s="342"/>
      <c r="O1404" s="342"/>
      <c r="P1404" s="342"/>
      <c r="Q1404" s="374"/>
    </row>
    <row r="1405" spans="2:18" ht="15" customHeight="1">
      <c r="B1405" s="248"/>
      <c r="C1405" s="249"/>
      <c r="D1405" s="250"/>
      <c r="E1405" s="250"/>
      <c r="F1405" s="250"/>
      <c r="G1405" s="250"/>
      <c r="H1405" s="250"/>
      <c r="I1405" s="250"/>
      <c r="J1405" s="251"/>
      <c r="K1405" s="375" t="s">
        <v>58</v>
      </c>
      <c r="L1405" s="376"/>
      <c r="M1405" s="375" t="s">
        <v>59</v>
      </c>
      <c r="N1405" s="376"/>
      <c r="O1405" s="375" t="s">
        <v>54</v>
      </c>
      <c r="P1405" s="377"/>
      <c r="Q1405" s="378"/>
      <c r="R1405" s="252"/>
    </row>
    <row r="1406" spans="2:18" ht="15" customHeight="1">
      <c r="B1406" s="253" t="s">
        <v>10</v>
      </c>
      <c r="C1406" s="254"/>
      <c r="D1406" s="255"/>
      <c r="E1406" s="255"/>
      <c r="F1406" s="255"/>
      <c r="G1406" s="255"/>
      <c r="H1406" s="255"/>
      <c r="I1406" s="255"/>
      <c r="J1406" s="256"/>
      <c r="K1406" s="257"/>
      <c r="L1406" s="258"/>
      <c r="M1406" s="259"/>
      <c r="N1406" s="258"/>
      <c r="O1406" s="415">
        <f>'MARKAH UTAMA'!M1922</f>
        <v>0</v>
      </c>
      <c r="P1406" s="416"/>
      <c r="Q1406" s="417"/>
      <c r="R1406" s="252"/>
    </row>
    <row r="1407" spans="2:18" ht="15" customHeight="1">
      <c r="B1407" s="260" t="str">
        <f>'MARKAH UTAMA'!D$13</f>
        <v>Karangan</v>
      </c>
      <c r="C1407" s="261"/>
      <c r="D1407" s="261"/>
      <c r="E1407" s="261"/>
      <c r="F1407" s="261"/>
      <c r="G1407" s="261"/>
      <c r="H1407" s="261"/>
      <c r="I1407" s="261"/>
      <c r="J1407" s="262"/>
      <c r="K1407" s="263">
        <f>'MARKAH UTAMA'!D$12</f>
        <v>20</v>
      </c>
      <c r="L1407" s="264"/>
      <c r="M1407" s="263">
        <f>'MARKAH UTAMA'!D1922</f>
        <v>0</v>
      </c>
      <c r="N1407" s="265"/>
      <c r="O1407" s="409"/>
      <c r="P1407" s="410"/>
      <c r="Q1407" s="411"/>
      <c r="R1407" s="266"/>
    </row>
    <row r="1408" spans="2:18" ht="15" customHeight="1">
      <c r="B1408" s="267" t="str">
        <f>'MARKAH UTAMA'!E$13</f>
        <v>Pemahaman</v>
      </c>
      <c r="C1408" s="249"/>
      <c r="D1408" s="249"/>
      <c r="E1408" s="249"/>
      <c r="F1408" s="249"/>
      <c r="G1408" s="249"/>
      <c r="H1408" s="249"/>
      <c r="I1408" s="249"/>
      <c r="J1408" s="265"/>
      <c r="K1408" s="263">
        <f>'MARKAH UTAMA'!E$12</f>
        <v>10</v>
      </c>
      <c r="L1408" s="264"/>
      <c r="M1408" s="263">
        <f>'MARKAH UTAMA'!E1922</f>
        <v>0</v>
      </c>
      <c r="N1408" s="265"/>
      <c r="O1408" s="409"/>
      <c r="P1408" s="410"/>
      <c r="Q1408" s="411"/>
      <c r="R1408" s="266"/>
    </row>
    <row r="1409" spans="2:18" ht="15" customHeight="1">
      <c r="B1409" s="267" t="str">
        <f>'MARKAH UTAMA'!F$13</f>
        <v>Tatabahasa</v>
      </c>
      <c r="C1409" s="249"/>
      <c r="D1409" s="249"/>
      <c r="E1409" s="249"/>
      <c r="F1409" s="249"/>
      <c r="G1409" s="249"/>
      <c r="H1409" s="249"/>
      <c r="I1409" s="249"/>
      <c r="J1409" s="265"/>
      <c r="K1409" s="263">
        <f>'MARKAH UTAMA'!F$12</f>
        <v>20</v>
      </c>
      <c r="L1409" s="264"/>
      <c r="M1409" s="263">
        <f>'MARKAH UTAMA'!F1922</f>
        <v>0</v>
      </c>
      <c r="N1409" s="265"/>
      <c r="O1409" s="409"/>
      <c r="P1409" s="410"/>
      <c r="Q1409" s="411"/>
      <c r="R1409" s="266"/>
    </row>
    <row r="1410" spans="2:18" ht="15" customHeight="1">
      <c r="B1410" s="267" t="str">
        <f>'MARKAH UTAMA'!G$13</f>
        <v>Tulisan Rumi</v>
      </c>
      <c r="C1410" s="249"/>
      <c r="D1410" s="249"/>
      <c r="E1410" s="249"/>
      <c r="F1410" s="249"/>
      <c r="G1410" s="249"/>
      <c r="H1410" s="249"/>
      <c r="I1410" s="249"/>
      <c r="J1410" s="265"/>
      <c r="K1410" s="263">
        <f>'MARKAH UTAMA'!G$12</f>
        <v>5</v>
      </c>
      <c r="L1410" s="264"/>
      <c r="M1410" s="263">
        <f>'MARKAH UTAMA'!G1922</f>
        <v>0</v>
      </c>
      <c r="N1410" s="265"/>
      <c r="O1410" s="409"/>
      <c r="P1410" s="410"/>
      <c r="Q1410" s="411"/>
      <c r="R1410" s="266"/>
    </row>
    <row r="1411" spans="2:18" ht="15" customHeight="1">
      <c r="B1411" s="267" t="str">
        <f>'MARKAH UTAMA'!H$13</f>
        <v>Tulisan Jawi</v>
      </c>
      <c r="C1411" s="249"/>
      <c r="D1411" s="249"/>
      <c r="E1411" s="249"/>
      <c r="F1411" s="249"/>
      <c r="G1411" s="249"/>
      <c r="H1411" s="249"/>
      <c r="I1411" s="249"/>
      <c r="J1411" s="265"/>
      <c r="K1411" s="263">
        <f>'MARKAH UTAMA'!H$12</f>
        <v>5</v>
      </c>
      <c r="L1411" s="264"/>
      <c r="M1411" s="263">
        <f>'MARKAH UTAMA'!H1922</f>
        <v>0</v>
      </c>
      <c r="N1411" s="265"/>
      <c r="O1411" s="409"/>
      <c r="P1411" s="410"/>
      <c r="Q1411" s="411"/>
      <c r="R1411" s="266"/>
    </row>
    <row r="1412" spans="2:18" ht="15" customHeight="1">
      <c r="B1412" s="267" t="str">
        <f>'MARKAH UTAMA'!I$13</f>
        <v>Ejaan  &amp; Rencana Rumi</v>
      </c>
      <c r="C1412" s="249"/>
      <c r="D1412" s="249"/>
      <c r="E1412" s="249"/>
      <c r="F1412" s="249"/>
      <c r="G1412" s="249"/>
      <c r="H1412" s="249"/>
      <c r="I1412" s="249"/>
      <c r="J1412" s="265"/>
      <c r="K1412" s="263">
        <f>'MARKAH UTAMA'!I$12</f>
        <v>5</v>
      </c>
      <c r="L1412" s="264"/>
      <c r="M1412" s="263">
        <f>'MARKAH UTAMA'!I1922</f>
        <v>0</v>
      </c>
      <c r="N1412" s="265"/>
      <c r="O1412" s="409"/>
      <c r="P1412" s="410"/>
      <c r="Q1412" s="411"/>
      <c r="R1412" s="266"/>
    </row>
    <row r="1413" spans="2:18" ht="15" customHeight="1">
      <c r="B1413" s="268" t="str">
        <f>'MARKAH UTAMA'!J$13</f>
        <v>Ejaan &amp; Rencana Jawi</v>
      </c>
      <c r="C1413" s="249"/>
      <c r="D1413" s="249"/>
      <c r="E1413" s="249"/>
      <c r="F1413" s="249"/>
      <c r="G1413" s="249"/>
      <c r="H1413" s="249"/>
      <c r="I1413" s="249"/>
      <c r="J1413" s="265"/>
      <c r="K1413" s="263">
        <f>'MARKAH UTAMA'!J$12</f>
        <v>5</v>
      </c>
      <c r="L1413" s="264"/>
      <c r="M1413" s="263">
        <f>'MARKAH UTAMA'!J1922</f>
        <v>0</v>
      </c>
      <c r="N1413" s="265"/>
      <c r="O1413" s="409"/>
      <c r="P1413" s="410"/>
      <c r="Q1413" s="411"/>
      <c r="R1413" s="266"/>
    </row>
    <row r="1414" spans="2:18" ht="15" customHeight="1" thickBot="1">
      <c r="B1414" s="269" t="str">
        <f>'MARKAH UTAMA'!K$13</f>
        <v>Bacaan dan Lisan</v>
      </c>
      <c r="C1414" s="254"/>
      <c r="D1414" s="254"/>
      <c r="E1414" s="254"/>
      <c r="F1414" s="254"/>
      <c r="G1414" s="254"/>
      <c r="H1414" s="254"/>
      <c r="I1414" s="254"/>
      <c r="J1414" s="270"/>
      <c r="K1414" s="271">
        <f>'MARKAH UTAMA'!K$12</f>
        <v>30</v>
      </c>
      <c r="L1414" s="272"/>
      <c r="M1414" s="271">
        <f>'MARKAH UTAMA'!K1922</f>
        <v>0</v>
      </c>
      <c r="N1414" s="273"/>
      <c r="O1414" s="409"/>
      <c r="P1414" s="410"/>
      <c r="Q1414" s="411"/>
      <c r="R1414" s="266"/>
    </row>
    <row r="1415" spans="2:18" ht="15" customHeight="1" thickBot="1">
      <c r="B1415" s="274"/>
      <c r="C1415" s="403" t="s">
        <v>67</v>
      </c>
      <c r="D1415" s="404"/>
      <c r="E1415" s="404"/>
      <c r="F1415" s="404"/>
      <c r="G1415" s="404"/>
      <c r="H1415" s="404"/>
      <c r="I1415" s="404"/>
      <c r="J1415" s="405"/>
      <c r="K1415" s="277">
        <f>SUM(K1407:K1414)</f>
        <v>100</v>
      </c>
      <c r="L1415" s="275"/>
      <c r="M1415" s="277">
        <f>SUM(M1407:M1414)</f>
        <v>0</v>
      </c>
      <c r="N1415" s="278"/>
      <c r="O1415" s="412"/>
      <c r="P1415" s="413"/>
      <c r="Q1415" s="414"/>
      <c r="R1415" s="279"/>
    </row>
    <row r="1416" spans="2:18" ht="15" customHeight="1" thickTop="1">
      <c r="B1416" s="280" t="s">
        <v>22</v>
      </c>
      <c r="C1416" s="281"/>
      <c r="D1416" s="281"/>
      <c r="E1416" s="282"/>
      <c r="F1416" s="282"/>
      <c r="G1416" s="281"/>
      <c r="H1416" s="281"/>
      <c r="I1416" s="281"/>
      <c r="J1416" s="283"/>
      <c r="K1416" s="284"/>
      <c r="L1416" s="285"/>
      <c r="M1416" s="285"/>
      <c r="N1416" s="286"/>
      <c r="O1416" s="406">
        <f>'MARKAH UTAMA'!R1922</f>
        <v>0</v>
      </c>
      <c r="P1416" s="407"/>
      <c r="Q1416" s="408"/>
      <c r="R1416" s="279"/>
    </row>
    <row r="1417" spans="2:18" ht="15" customHeight="1">
      <c r="B1417" s="287" t="str">
        <f>'MARKAH UTAMA'!N$13</f>
        <v>Aktiviti</v>
      </c>
      <c r="C1417" s="288"/>
      <c r="D1417" s="261"/>
      <c r="E1417" s="289"/>
      <c r="F1417" s="289"/>
      <c r="G1417" s="261"/>
      <c r="H1417" s="261"/>
      <c r="I1417" s="261"/>
      <c r="J1417" s="261"/>
      <c r="K1417" s="263">
        <f>'MARKAH UTAMA'!N$12</f>
        <v>20</v>
      </c>
      <c r="L1417" s="264"/>
      <c r="M1417" s="263">
        <f>'MARKAH UTAMA'!N1922</f>
        <v>0</v>
      </c>
      <c r="N1417" s="264"/>
      <c r="O1417" s="409"/>
      <c r="P1417" s="410"/>
      <c r="Q1417" s="411"/>
      <c r="R1417" s="279"/>
    </row>
    <row r="1418" spans="2:18" ht="15" customHeight="1">
      <c r="B1418" s="290" t="str">
        <f>'MARKAH UTAMA'!O$13</f>
        <v>Congak &amp; Sifir</v>
      </c>
      <c r="C1418" s="249"/>
      <c r="D1418" s="249"/>
      <c r="E1418" s="291"/>
      <c r="F1418" s="291"/>
      <c r="G1418" s="249"/>
      <c r="H1418" s="249"/>
      <c r="I1418" s="249"/>
      <c r="J1418" s="249"/>
      <c r="K1418" s="263">
        <f>'MARKAH UTAMA'!O$12</f>
        <v>30</v>
      </c>
      <c r="L1418" s="264"/>
      <c r="M1418" s="263">
        <f>'MARKAH UTAMA'!O1922</f>
        <v>0</v>
      </c>
      <c r="N1418" s="264"/>
      <c r="O1418" s="409"/>
      <c r="P1418" s="410"/>
      <c r="Q1418" s="411"/>
      <c r="R1418" s="279"/>
    </row>
    <row r="1419" spans="2:18" ht="15" customHeight="1" thickBot="1">
      <c r="B1419" s="292" t="str">
        <f>'MARKAH UTAMA'!P$13</f>
        <v>Matematik</v>
      </c>
      <c r="C1419" s="254"/>
      <c r="D1419" s="254"/>
      <c r="E1419" s="293"/>
      <c r="F1419" s="293"/>
      <c r="G1419" s="293"/>
      <c r="H1419" s="293"/>
      <c r="I1419" s="293"/>
      <c r="J1419" s="293"/>
      <c r="K1419" s="294">
        <f>'MARKAH UTAMA'!P$12</f>
        <v>50</v>
      </c>
      <c r="L1419" s="295"/>
      <c r="M1419" s="294">
        <f>'MARKAH UTAMA'!P1922</f>
        <v>0</v>
      </c>
      <c r="N1419" s="296"/>
      <c r="O1419" s="409"/>
      <c r="P1419" s="410"/>
      <c r="Q1419" s="411"/>
      <c r="R1419" s="279"/>
    </row>
    <row r="1420" spans="2:18" ht="15" customHeight="1" thickBot="1">
      <c r="B1420" s="274"/>
      <c r="C1420" s="403" t="s">
        <v>67</v>
      </c>
      <c r="D1420" s="404"/>
      <c r="E1420" s="404"/>
      <c r="F1420" s="404"/>
      <c r="G1420" s="404"/>
      <c r="H1420" s="404"/>
      <c r="I1420" s="404"/>
      <c r="J1420" s="405"/>
      <c r="K1420" s="297">
        <f>SUM(K1417:K1419)</f>
        <v>100</v>
      </c>
      <c r="L1420" s="275"/>
      <c r="M1420" s="277">
        <f>SUM(M1417:M1419)</f>
        <v>0</v>
      </c>
      <c r="N1420" s="298"/>
      <c r="O1420" s="412"/>
      <c r="P1420" s="413"/>
      <c r="Q1420" s="414"/>
      <c r="R1420" s="279"/>
    </row>
    <row r="1421" spans="2:18" ht="15" customHeight="1" thickTop="1">
      <c r="B1421" s="280" t="s">
        <v>21</v>
      </c>
      <c r="C1421" s="281"/>
      <c r="D1421" s="281"/>
      <c r="E1421" s="282"/>
      <c r="F1421" s="282"/>
      <c r="G1421" s="281"/>
      <c r="H1421" s="281"/>
      <c r="I1421" s="281"/>
      <c r="J1421" s="283"/>
      <c r="K1421" s="284"/>
      <c r="L1421" s="285"/>
      <c r="M1421" s="285"/>
      <c r="N1421" s="286"/>
      <c r="O1421" s="406">
        <f>'MARKAH UTAMA'!Z1922</f>
        <v>0</v>
      </c>
      <c r="P1421" s="407"/>
      <c r="Q1421" s="408"/>
      <c r="R1421" s="266"/>
    </row>
    <row r="1422" spans="2:18" ht="15" customHeight="1">
      <c r="B1422" s="287" t="str">
        <f>'MARKAH UTAMA'!S$13</f>
        <v>Composition</v>
      </c>
      <c r="C1422" s="261"/>
      <c r="D1422" s="261"/>
      <c r="E1422" s="299"/>
      <c r="F1422" s="299"/>
      <c r="G1422" s="261"/>
      <c r="H1422" s="261"/>
      <c r="I1422" s="261"/>
      <c r="J1422" s="262"/>
      <c r="K1422" s="300">
        <f>'MARKAH UTAMA'!S$12</f>
        <v>20</v>
      </c>
      <c r="L1422" s="301"/>
      <c r="M1422" s="300">
        <f>'MARKAH UTAMA'!S1922</f>
        <v>0</v>
      </c>
      <c r="N1422" s="301"/>
      <c r="O1422" s="409"/>
      <c r="P1422" s="410"/>
      <c r="Q1422" s="411"/>
      <c r="R1422" s="266"/>
    </row>
    <row r="1423" spans="2:18" ht="15" customHeight="1">
      <c r="B1423" s="302" t="str">
        <f>'MARKAH UTAMA'!T$13</f>
        <v>Grammar</v>
      </c>
      <c r="C1423" s="303"/>
      <c r="D1423" s="249"/>
      <c r="E1423" s="291"/>
      <c r="F1423" s="291"/>
      <c r="G1423" s="291"/>
      <c r="H1423" s="291"/>
      <c r="I1423" s="291"/>
      <c r="J1423" s="265"/>
      <c r="K1423" s="263">
        <f>'MARKAH UTAMA'!T2133</f>
        <v>0</v>
      </c>
      <c r="L1423" s="264"/>
      <c r="M1423" s="263">
        <f>'MARKAH UTAMA'!T1922</f>
        <v>0</v>
      </c>
      <c r="N1423" s="264"/>
      <c r="O1423" s="409"/>
      <c r="P1423" s="410"/>
      <c r="Q1423" s="411"/>
      <c r="R1423" s="266"/>
    </row>
    <row r="1424" spans="2:18" ht="15" customHeight="1">
      <c r="B1424" s="302" t="str">
        <f>'MARKAH UTAMA'!U$13</f>
        <v>Comprehension</v>
      </c>
      <c r="C1424" s="303"/>
      <c r="D1424" s="249"/>
      <c r="E1424" s="291"/>
      <c r="F1424" s="291"/>
      <c r="G1424" s="249"/>
      <c r="H1424" s="249"/>
      <c r="I1424" s="249"/>
      <c r="J1424" s="265"/>
      <c r="K1424" s="263">
        <f>'MARKAH UTAMA'!U$12</f>
        <v>10</v>
      </c>
      <c r="L1424" s="264"/>
      <c r="M1424" s="263">
        <f>'MARKAH UTAMA'!U1922</f>
        <v>0</v>
      </c>
      <c r="N1424" s="264"/>
      <c r="O1424" s="409"/>
      <c r="P1424" s="410"/>
      <c r="Q1424" s="411"/>
      <c r="R1424" s="266"/>
    </row>
    <row r="1425" spans="2:18" ht="15" customHeight="1">
      <c r="B1425" s="302" t="str">
        <f>'MARKAH UTAMA'!V$13</f>
        <v>Vocabulary</v>
      </c>
      <c r="C1425" s="249"/>
      <c r="D1425" s="249"/>
      <c r="E1425" s="291"/>
      <c r="F1425" s="291"/>
      <c r="G1425" s="249"/>
      <c r="H1425" s="249"/>
      <c r="I1425" s="249"/>
      <c r="J1425" s="265"/>
      <c r="K1425" s="263">
        <f>'MARKAH UTAMA'!V$12</f>
        <v>10</v>
      </c>
      <c r="L1425" s="264"/>
      <c r="M1425" s="263">
        <f>'MARKAH UTAMA'!V1922</f>
        <v>0</v>
      </c>
      <c r="N1425" s="264"/>
      <c r="O1425" s="409"/>
      <c r="P1425" s="410"/>
      <c r="Q1425" s="411"/>
      <c r="R1425" s="266"/>
    </row>
    <row r="1426" spans="2:18" ht="15" customHeight="1">
      <c r="B1426" s="302" t="str">
        <f>'MARKAH UTAMA'!W$13</f>
        <v>Spelling</v>
      </c>
      <c r="C1426" s="249"/>
      <c r="D1426" s="249"/>
      <c r="E1426" s="291"/>
      <c r="F1426" s="291"/>
      <c r="G1426" s="249"/>
      <c r="H1426" s="249"/>
      <c r="I1426" s="249"/>
      <c r="J1426" s="265"/>
      <c r="K1426" s="263">
        <f>'MARKAH UTAMA'!W$12</f>
        <v>10</v>
      </c>
      <c r="L1426" s="264"/>
      <c r="M1426" s="263">
        <f>'MARKAH UTAMA'!W1922</f>
        <v>0</v>
      </c>
      <c r="N1426" s="264"/>
      <c r="O1426" s="409"/>
      <c r="P1426" s="410"/>
      <c r="Q1426" s="411"/>
      <c r="R1426" s="266"/>
    </row>
    <row r="1427" spans="2:18" ht="15" customHeight="1" thickBot="1">
      <c r="B1427" s="292" t="str">
        <f>'MARKAH UTAMA'!X$13</f>
        <v>Reading &amp; Oral</v>
      </c>
      <c r="C1427" s="254"/>
      <c r="D1427" s="254"/>
      <c r="E1427" s="304"/>
      <c r="F1427" s="304"/>
      <c r="G1427" s="254"/>
      <c r="H1427" s="254"/>
      <c r="I1427" s="254"/>
      <c r="J1427" s="270"/>
      <c r="K1427" s="294">
        <f>'MARKAH UTAMA'!X$12</f>
        <v>30</v>
      </c>
      <c r="L1427" s="296"/>
      <c r="M1427" s="294">
        <f>'MARKAH UTAMA'!X1922</f>
        <v>0</v>
      </c>
      <c r="N1427" s="296"/>
      <c r="O1427" s="409"/>
      <c r="P1427" s="410"/>
      <c r="Q1427" s="411"/>
      <c r="R1427" s="266"/>
    </row>
    <row r="1428" spans="2:18" ht="15" customHeight="1" thickBot="1">
      <c r="B1428" s="274"/>
      <c r="C1428" s="403" t="s">
        <v>67</v>
      </c>
      <c r="D1428" s="404"/>
      <c r="E1428" s="404"/>
      <c r="F1428" s="404"/>
      <c r="G1428" s="404"/>
      <c r="H1428" s="404"/>
      <c r="I1428" s="404"/>
      <c r="J1428" s="405"/>
      <c r="K1428" s="275">
        <f>SUM(K1422:K1427)</f>
        <v>80</v>
      </c>
      <c r="L1428" s="275"/>
      <c r="M1428" s="297">
        <f>SUM(M1422:M1427)</f>
        <v>0</v>
      </c>
      <c r="N1428" s="305"/>
      <c r="O1428" s="412"/>
      <c r="P1428" s="413"/>
      <c r="Q1428" s="414"/>
      <c r="R1428" s="279"/>
    </row>
    <row r="1429" spans="2:18" ht="15" customHeight="1" thickTop="1">
      <c r="B1429" s="306" t="str">
        <f>'MARKAH UTAMA'!AA$13</f>
        <v>PELAJARAN AM</v>
      </c>
      <c r="C1429" s="307"/>
      <c r="D1429" s="308"/>
      <c r="E1429" s="308"/>
      <c r="F1429" s="308"/>
      <c r="G1429" s="261"/>
      <c r="H1429" s="261"/>
      <c r="I1429" s="261"/>
      <c r="J1429" s="261"/>
      <c r="K1429" s="300">
        <f>'MARKAH UTAMA'!AA$11</f>
        <v>100</v>
      </c>
      <c r="L1429" s="261"/>
      <c r="M1429" s="300">
        <f>'MARKAH UTAMA'!AA1922</f>
        <v>0</v>
      </c>
      <c r="N1429" s="301"/>
      <c r="O1429" s="400">
        <f>'MARKAH UTAMA'!AB1922</f>
        <v>0</v>
      </c>
      <c r="P1429" s="401"/>
      <c r="Q1429" s="402"/>
      <c r="R1429" s="279"/>
    </row>
    <row r="1430" spans="2:18" ht="15" customHeight="1">
      <c r="B1430" s="309" t="str">
        <f>'MARKAH UTAMA'!AC$13</f>
        <v>S I V I K</v>
      </c>
      <c r="C1430" s="310"/>
      <c r="D1430" s="311"/>
      <c r="E1430" s="311"/>
      <c r="F1430" s="311"/>
      <c r="G1430" s="249"/>
      <c r="H1430" s="249"/>
      <c r="I1430" s="249"/>
      <c r="J1430" s="249"/>
      <c r="K1430" s="263">
        <f>'MARKAH UTAMA'!AC$11</f>
        <v>50</v>
      </c>
      <c r="L1430" s="249"/>
      <c r="M1430" s="263">
        <f>'MARKAH UTAMA'!AC1922</f>
        <v>0</v>
      </c>
      <c r="N1430" s="264"/>
      <c r="O1430" s="382">
        <f>'MARKAH UTAMA'!AD1922</f>
        <v>0</v>
      </c>
      <c r="P1430" s="383"/>
      <c r="Q1430" s="384"/>
      <c r="R1430" s="279"/>
    </row>
    <row r="1431" spans="2:18" ht="15" customHeight="1">
      <c r="B1431" s="309" t="str">
        <f>'MARKAH UTAMA'!AE$13</f>
        <v>L U K I S A N</v>
      </c>
      <c r="C1431" s="310"/>
      <c r="D1431" s="310"/>
      <c r="E1431" s="310"/>
      <c r="F1431" s="310"/>
      <c r="G1431" s="249"/>
      <c r="H1431" s="249"/>
      <c r="I1431" s="249"/>
      <c r="J1431" s="249"/>
      <c r="K1431" s="263">
        <f>'MARKAH UTAMA'!AE$11</f>
        <v>50</v>
      </c>
      <c r="L1431" s="249"/>
      <c r="M1431" s="263">
        <f>'MARKAH UTAMA'!AE1922</f>
        <v>0</v>
      </c>
      <c r="N1431" s="264"/>
      <c r="O1431" s="382">
        <f>'MARKAH UTAMA'!AF1922</f>
        <v>0</v>
      </c>
      <c r="P1431" s="383"/>
      <c r="Q1431" s="384"/>
      <c r="R1431" s="279"/>
    </row>
    <row r="1432" spans="2:18" ht="15" customHeight="1">
      <c r="B1432" s="309" t="str">
        <f>'MARKAH UTAMA'!AG$13</f>
        <v>PELAJARAN  UGAMA ISLAM</v>
      </c>
      <c r="C1432" s="310"/>
      <c r="D1432" s="310"/>
      <c r="E1432" s="310"/>
      <c r="F1432" s="310"/>
      <c r="G1432" s="249"/>
      <c r="H1432" s="249"/>
      <c r="I1432" s="249"/>
      <c r="J1432" s="249"/>
      <c r="K1432" s="263">
        <f>'MARKAH UTAMA'!AG$11</f>
        <v>100</v>
      </c>
      <c r="L1432" s="249"/>
      <c r="M1432" s="263">
        <f>'MARKAH UTAMA'!AG1922</f>
        <v>0</v>
      </c>
      <c r="N1432" s="264"/>
      <c r="O1432" s="382">
        <f>'MARKAH UTAMA'!AH1922</f>
        <v>0</v>
      </c>
      <c r="P1432" s="383"/>
      <c r="Q1432" s="384"/>
      <c r="R1432" s="279"/>
    </row>
    <row r="1433" spans="2:18" ht="15" customHeight="1" thickBot="1">
      <c r="B1433" s="312" t="str">
        <f>'MARKAH UTAMA'!AI$13</f>
        <v>PENDIDIKAN JASMANI</v>
      </c>
      <c r="C1433" s="313"/>
      <c r="D1433" s="314"/>
      <c r="E1433" s="314"/>
      <c r="F1433" s="314"/>
      <c r="G1433" s="254"/>
      <c r="H1433" s="254"/>
      <c r="I1433" s="254"/>
      <c r="J1433" s="254"/>
      <c r="K1433" s="294">
        <f>'MARKAH UTAMA'!AI$11</f>
        <v>50</v>
      </c>
      <c r="L1433" s="254"/>
      <c r="M1433" s="294">
        <f>'MARKAH UTAMA'!AI1922</f>
        <v>0</v>
      </c>
      <c r="N1433" s="296"/>
      <c r="O1433" s="394">
        <f>'MARKAH UTAMA'!AJ1922</f>
        <v>0</v>
      </c>
      <c r="P1433" s="395"/>
      <c r="Q1433" s="396"/>
      <c r="R1433" s="279"/>
    </row>
    <row r="1434" spans="2:17" ht="15" customHeight="1" thickBot="1">
      <c r="B1434" s="315"/>
      <c r="C1434" s="316"/>
      <c r="D1434" s="387" t="s">
        <v>65</v>
      </c>
      <c r="E1434" s="387"/>
      <c r="F1434" s="387"/>
      <c r="G1434" s="387"/>
      <c r="H1434" s="387"/>
      <c r="I1434" s="387"/>
      <c r="J1434" s="388"/>
      <c r="K1434" s="277">
        <f>'MARKAH UTAMA'!AK1919</f>
        <v>0</v>
      </c>
      <c r="L1434" s="277"/>
      <c r="M1434" s="277">
        <f>M1415+M1420+M1428+M1429+M1430+M1431+M1432+M1433</f>
        <v>0</v>
      </c>
      <c r="N1434" s="298"/>
      <c r="O1434" s="397">
        <f>'MARKAH UTAMA'!AM1922</f>
        <v>0</v>
      </c>
      <c r="P1434" s="398"/>
      <c r="Q1434" s="399"/>
    </row>
    <row r="1435" spans="2:17" ht="15" customHeight="1" thickBot="1" thickTop="1">
      <c r="B1435" s="391" t="s">
        <v>66</v>
      </c>
      <c r="C1435" s="392"/>
      <c r="D1435" s="392"/>
      <c r="E1435" s="392"/>
      <c r="F1435" s="392"/>
      <c r="G1435" s="392"/>
      <c r="H1435" s="392"/>
      <c r="I1435" s="392"/>
      <c r="J1435" s="393"/>
      <c r="K1435" s="379" t="e">
        <f>M1434/K1434</f>
        <v>#DIV/0!</v>
      </c>
      <c r="L1435" s="380"/>
      <c r="M1435" s="380"/>
      <c r="N1435" s="380"/>
      <c r="O1435" s="380"/>
      <c r="P1435" s="380"/>
      <c r="Q1435" s="381"/>
    </row>
    <row r="1436" spans="2:17" ht="15" customHeight="1">
      <c r="B1436" s="317"/>
      <c r="C1436" s="318"/>
      <c r="D1436" s="319"/>
      <c r="E1436" s="319"/>
      <c r="F1436" s="318"/>
      <c r="G1436" s="318"/>
      <c r="H1436" s="318"/>
      <c r="I1436" s="318"/>
      <c r="J1436" s="318"/>
      <c r="K1436" s="320"/>
      <c r="L1436" s="320"/>
      <c r="M1436" s="320"/>
      <c r="N1436" s="320"/>
      <c r="O1436" s="320"/>
      <c r="P1436" s="320"/>
      <c r="Q1436" s="320"/>
    </row>
    <row r="1437" spans="2:19" ht="15" customHeight="1">
      <c r="B1437" s="240" t="s">
        <v>60</v>
      </c>
      <c r="C1437" s="321"/>
      <c r="D1437" s="385">
        <f>'MARKAH UTAMA'!$AL$37</f>
        <v>0.7818315018315019</v>
      </c>
      <c r="E1437" s="385"/>
      <c r="F1437" s="385"/>
      <c r="G1437" s="321" t="s">
        <v>32</v>
      </c>
      <c r="L1437" s="322">
        <f>'MARKAH UTAMA'!AM1922</f>
        <v>0</v>
      </c>
      <c r="M1437" s="321" t="s">
        <v>31</v>
      </c>
      <c r="N1437" s="321"/>
      <c r="O1437" s="321"/>
      <c r="P1437" s="335">
        <f>'MARKAH UTAMA'!$AW$9</f>
        <v>21</v>
      </c>
      <c r="Q1437" s="245" t="s">
        <v>64</v>
      </c>
      <c r="S1437" s="324"/>
    </row>
    <row r="1438" spans="2:19" ht="15" customHeight="1">
      <c r="B1438" s="325" t="s">
        <v>61</v>
      </c>
      <c r="C1438" s="321"/>
      <c r="D1438" s="325"/>
      <c r="E1438" s="386">
        <f>'MARKAH UTAMA'!AV1922</f>
        <v>0</v>
      </c>
      <c r="F1438" s="386"/>
      <c r="G1438" s="321" t="s">
        <v>45</v>
      </c>
      <c r="I1438" s="240" t="s">
        <v>62</v>
      </c>
      <c r="J1438" s="220">
        <f>'MARKAH UTAMA'!AW1922</f>
        <v>0</v>
      </c>
      <c r="K1438" s="325" t="s">
        <v>45</v>
      </c>
      <c r="M1438" s="325" t="s">
        <v>33</v>
      </c>
      <c r="N1438" s="241"/>
      <c r="O1438" s="220">
        <f>'MARKAH UTAMA'!AX1922</f>
        <v>0</v>
      </c>
      <c r="P1438" s="325" t="s">
        <v>45</v>
      </c>
      <c r="Q1438" s="242"/>
      <c r="S1438" s="324"/>
    </row>
    <row r="1439" spans="2:19" ht="15" customHeight="1">
      <c r="B1439" s="321"/>
      <c r="C1439" s="321"/>
      <c r="D1439" s="324"/>
      <c r="E1439" s="324"/>
      <c r="F1439" s="324"/>
      <c r="G1439" s="324"/>
      <c r="H1439" s="324"/>
      <c r="I1439" s="324"/>
      <c r="J1439" s="324"/>
      <c r="K1439" s="324"/>
      <c r="L1439" s="324"/>
      <c r="M1439" s="324"/>
      <c r="N1439" s="324"/>
      <c r="O1439" s="324"/>
      <c r="P1439" s="324"/>
      <c r="Q1439" s="242"/>
      <c r="S1439" s="324"/>
    </row>
    <row r="1440" spans="2:19" ht="15" customHeight="1">
      <c r="B1440" s="326" t="s">
        <v>68</v>
      </c>
      <c r="C1440" s="324"/>
      <c r="D1440" s="324"/>
      <c r="E1440" s="324"/>
      <c r="F1440" s="324"/>
      <c r="G1440" s="324"/>
      <c r="H1440" s="324"/>
      <c r="I1440" s="324"/>
      <c r="J1440" s="324"/>
      <c r="K1440" s="324"/>
      <c r="L1440" s="324"/>
      <c r="M1440" s="324"/>
      <c r="N1440" s="324"/>
      <c r="O1440" s="324"/>
      <c r="P1440" s="324"/>
      <c r="Q1440" s="242"/>
      <c r="S1440" s="324"/>
    </row>
    <row r="1441" spans="2:17" ht="15" customHeight="1">
      <c r="B1441" s="327"/>
      <c r="C1441" s="327"/>
      <c r="D1441" s="327"/>
      <c r="E1441" s="327"/>
      <c r="F1441" s="327"/>
      <c r="G1441" s="327"/>
      <c r="H1441" s="327"/>
      <c r="I1441" s="327"/>
      <c r="J1441" s="327"/>
      <c r="K1441" s="327"/>
      <c r="L1441" s="327"/>
      <c r="M1441" s="327"/>
      <c r="N1441" s="327"/>
      <c r="O1441" s="327"/>
      <c r="P1441" s="327"/>
      <c r="Q1441" s="328"/>
    </row>
    <row r="1442" spans="2:17" ht="15" customHeight="1">
      <c r="B1442" s="329"/>
      <c r="C1442" s="329"/>
      <c r="D1442" s="329"/>
      <c r="E1442" s="329"/>
      <c r="F1442" s="329"/>
      <c r="G1442" s="329"/>
      <c r="H1442" s="329"/>
      <c r="I1442" s="329"/>
      <c r="J1442" s="329"/>
      <c r="K1442" s="329"/>
      <c r="L1442" s="329"/>
      <c r="M1442" s="329"/>
      <c r="N1442" s="329"/>
      <c r="O1442" s="329"/>
      <c r="P1442" s="329"/>
      <c r="Q1442" s="330"/>
    </row>
    <row r="1443" spans="2:17" ht="15" customHeight="1">
      <c r="B1443" s="329"/>
      <c r="C1443" s="329"/>
      <c r="D1443" s="329"/>
      <c r="E1443" s="329"/>
      <c r="F1443" s="329"/>
      <c r="G1443" s="329"/>
      <c r="H1443" s="329"/>
      <c r="I1443" s="329"/>
      <c r="J1443" s="329"/>
      <c r="K1443" s="329"/>
      <c r="L1443" s="329"/>
      <c r="M1443" s="329"/>
      <c r="N1443" s="329"/>
      <c r="O1443" s="329"/>
      <c r="P1443" s="329"/>
      <c r="Q1443" s="330"/>
    </row>
    <row r="1444" spans="2:17" ht="15" customHeight="1">
      <c r="B1444" s="329"/>
      <c r="C1444" s="329"/>
      <c r="D1444" s="329"/>
      <c r="E1444" s="329"/>
      <c r="F1444" s="329"/>
      <c r="G1444" s="329"/>
      <c r="H1444" s="329"/>
      <c r="I1444" s="329"/>
      <c r="J1444" s="329"/>
      <c r="K1444" s="329"/>
      <c r="L1444" s="329"/>
      <c r="M1444" s="329"/>
      <c r="N1444" s="329"/>
      <c r="O1444" s="329"/>
      <c r="P1444" s="329"/>
      <c r="Q1444" s="330"/>
    </row>
    <row r="1445" spans="2:17" ht="15" customHeight="1">
      <c r="B1445" s="329"/>
      <c r="C1445" s="329"/>
      <c r="D1445" s="329"/>
      <c r="E1445" s="329"/>
      <c r="F1445" s="329"/>
      <c r="G1445" s="329"/>
      <c r="H1445" s="329"/>
      <c r="I1445" s="329"/>
      <c r="J1445" s="329"/>
      <c r="K1445" s="329"/>
      <c r="L1445" s="329"/>
      <c r="M1445" s="329"/>
      <c r="N1445" s="329"/>
      <c r="O1445" s="329"/>
      <c r="P1445" s="329"/>
      <c r="Q1445" s="330"/>
    </row>
    <row r="1446" spans="2:17" ht="15" customHeight="1">
      <c r="B1446" s="329"/>
      <c r="C1446" s="329"/>
      <c r="D1446" s="329"/>
      <c r="E1446" s="329"/>
      <c r="F1446" s="329"/>
      <c r="G1446" s="329"/>
      <c r="H1446" s="329"/>
      <c r="I1446" s="329"/>
      <c r="J1446" s="329"/>
      <c r="K1446" s="329"/>
      <c r="L1446" s="329"/>
      <c r="M1446" s="329"/>
      <c r="N1446" s="329"/>
      <c r="O1446" s="329"/>
      <c r="P1446" s="329"/>
      <c r="Q1446" s="330"/>
    </row>
    <row r="1447" spans="2:17" ht="15" customHeight="1">
      <c r="B1447" s="329"/>
      <c r="C1447" s="329"/>
      <c r="D1447" s="329"/>
      <c r="E1447" s="329"/>
      <c r="F1447" s="329"/>
      <c r="G1447" s="329"/>
      <c r="H1447" s="329"/>
      <c r="I1447" s="329"/>
      <c r="J1447" s="329"/>
      <c r="K1447" s="329"/>
      <c r="L1447" s="329"/>
      <c r="M1447" s="329"/>
      <c r="N1447" s="329"/>
      <c r="O1447" s="329"/>
      <c r="P1447" s="329"/>
      <c r="Q1447" s="330"/>
    </row>
    <row r="1459" spans="2:4" ht="15" customHeight="1">
      <c r="B1459" s="240" t="s">
        <v>24</v>
      </c>
      <c r="D1459" s="240">
        <f>'MARKAH UTAMA'!C1983</f>
        <v>0</v>
      </c>
    </row>
    <row r="1461" spans="2:16" ht="15" customHeight="1">
      <c r="B1461" s="240" t="str">
        <f>$B$4</f>
        <v>Sekolah Rendah Haji Tarif, Brunei I</v>
      </c>
      <c r="K1461" s="240" t="s">
        <v>55</v>
      </c>
      <c r="M1461" s="243"/>
      <c r="N1461" s="243"/>
      <c r="O1461" s="244">
        <f>'MARKAH UTAMA'!AR1983</f>
        <v>0</v>
      </c>
      <c r="P1461" s="244"/>
    </row>
    <row r="1462" spans="2:14" ht="15" customHeight="1">
      <c r="B1462" s="245" t="str">
        <f>$B$5</f>
        <v>DARJAH : 3</v>
      </c>
      <c r="C1462" s="245"/>
      <c r="K1462" s="244" t="s">
        <v>56</v>
      </c>
      <c r="L1462" s="331"/>
      <c r="M1462" s="241">
        <f>$M$5</f>
        <v>0</v>
      </c>
      <c r="N1462" s="241"/>
    </row>
    <row r="1463" spans="2:16" ht="15" customHeight="1">
      <c r="B1463" s="240" t="s">
        <v>23</v>
      </c>
      <c r="C1463" s="246">
        <f>'MARKAH UTAMA'!AS1983</f>
        <v>0</v>
      </c>
      <c r="D1463" s="245" t="s">
        <v>41</v>
      </c>
      <c r="E1463" s="245"/>
      <c r="F1463" s="245"/>
      <c r="G1463" s="240">
        <f>'MARKAH UTAMA'!AT1983</f>
        <v>0</v>
      </c>
      <c r="H1463" s="245" t="s">
        <v>40</v>
      </c>
      <c r="J1463" s="243">
        <f>'MARKAH UTAMA'!AU1983</f>
        <v>0</v>
      </c>
      <c r="K1463" s="245" t="s">
        <v>63</v>
      </c>
      <c r="M1463" s="247"/>
      <c r="P1463" s="245"/>
    </row>
    <row r="1464" spans="7:9" ht="15" customHeight="1" thickBot="1">
      <c r="G1464" s="246"/>
      <c r="H1464" s="246"/>
      <c r="I1464" s="246"/>
    </row>
    <row r="1465" spans="2:17" ht="15" customHeight="1">
      <c r="B1465" s="389" t="s">
        <v>29</v>
      </c>
      <c r="C1465" s="342"/>
      <c r="D1465" s="342"/>
      <c r="E1465" s="342"/>
      <c r="F1465" s="342"/>
      <c r="G1465" s="342"/>
      <c r="H1465" s="342"/>
      <c r="I1465" s="342"/>
      <c r="J1465" s="390"/>
      <c r="K1465" s="341" t="s">
        <v>57</v>
      </c>
      <c r="L1465" s="342"/>
      <c r="M1465" s="342"/>
      <c r="N1465" s="342"/>
      <c r="O1465" s="342"/>
      <c r="P1465" s="342"/>
      <c r="Q1465" s="374"/>
    </row>
    <row r="1466" spans="2:18" ht="15" customHeight="1">
      <c r="B1466" s="248"/>
      <c r="C1466" s="249"/>
      <c r="D1466" s="250"/>
      <c r="E1466" s="250"/>
      <c r="F1466" s="250"/>
      <c r="G1466" s="250"/>
      <c r="H1466" s="250"/>
      <c r="I1466" s="250"/>
      <c r="J1466" s="251"/>
      <c r="K1466" s="375" t="s">
        <v>58</v>
      </c>
      <c r="L1466" s="376"/>
      <c r="M1466" s="375" t="s">
        <v>59</v>
      </c>
      <c r="N1466" s="376"/>
      <c r="O1466" s="375" t="s">
        <v>54</v>
      </c>
      <c r="P1466" s="377"/>
      <c r="Q1466" s="378"/>
      <c r="R1466" s="252"/>
    </row>
    <row r="1467" spans="2:18" ht="15" customHeight="1">
      <c r="B1467" s="253" t="s">
        <v>10</v>
      </c>
      <c r="C1467" s="254"/>
      <c r="D1467" s="255"/>
      <c r="E1467" s="255"/>
      <c r="F1467" s="255"/>
      <c r="G1467" s="255"/>
      <c r="H1467" s="255"/>
      <c r="I1467" s="255"/>
      <c r="J1467" s="256"/>
      <c r="K1467" s="257"/>
      <c r="L1467" s="258"/>
      <c r="M1467" s="259"/>
      <c r="N1467" s="258"/>
      <c r="O1467" s="415">
        <f>'MARKAH UTAMA'!M1983</f>
        <v>0</v>
      </c>
      <c r="P1467" s="416"/>
      <c r="Q1467" s="417"/>
      <c r="R1467" s="252"/>
    </row>
    <row r="1468" spans="2:18" ht="15" customHeight="1">
      <c r="B1468" s="260" t="str">
        <f>'MARKAH UTAMA'!D$13</f>
        <v>Karangan</v>
      </c>
      <c r="C1468" s="261"/>
      <c r="D1468" s="261"/>
      <c r="E1468" s="261"/>
      <c r="F1468" s="261"/>
      <c r="G1468" s="261"/>
      <c r="H1468" s="261"/>
      <c r="I1468" s="261"/>
      <c r="J1468" s="262"/>
      <c r="K1468" s="263">
        <f>'MARKAH UTAMA'!D$12</f>
        <v>20</v>
      </c>
      <c r="L1468" s="264"/>
      <c r="M1468" s="263">
        <f>'MARKAH UTAMA'!D1983</f>
        <v>0</v>
      </c>
      <c r="N1468" s="265"/>
      <c r="O1468" s="409"/>
      <c r="P1468" s="410"/>
      <c r="Q1468" s="411"/>
      <c r="R1468" s="266"/>
    </row>
    <row r="1469" spans="2:18" ht="15" customHeight="1">
      <c r="B1469" s="267" t="str">
        <f>'MARKAH UTAMA'!E$13</f>
        <v>Pemahaman</v>
      </c>
      <c r="C1469" s="249"/>
      <c r="D1469" s="249"/>
      <c r="E1469" s="249"/>
      <c r="F1469" s="249"/>
      <c r="G1469" s="249"/>
      <c r="H1469" s="249"/>
      <c r="I1469" s="249"/>
      <c r="J1469" s="265"/>
      <c r="K1469" s="263">
        <f>'MARKAH UTAMA'!E$12</f>
        <v>10</v>
      </c>
      <c r="L1469" s="264"/>
      <c r="M1469" s="263">
        <f>'MARKAH UTAMA'!E1983</f>
        <v>0</v>
      </c>
      <c r="N1469" s="265"/>
      <c r="O1469" s="409"/>
      <c r="P1469" s="410"/>
      <c r="Q1469" s="411"/>
      <c r="R1469" s="266"/>
    </row>
    <row r="1470" spans="2:18" ht="15" customHeight="1">
      <c r="B1470" s="267" t="str">
        <f>'MARKAH UTAMA'!F$13</f>
        <v>Tatabahasa</v>
      </c>
      <c r="C1470" s="249"/>
      <c r="D1470" s="249"/>
      <c r="E1470" s="249"/>
      <c r="F1470" s="249"/>
      <c r="G1470" s="249"/>
      <c r="H1470" s="249"/>
      <c r="I1470" s="249"/>
      <c r="J1470" s="265"/>
      <c r="K1470" s="263">
        <f>'MARKAH UTAMA'!F$12</f>
        <v>20</v>
      </c>
      <c r="L1470" s="264"/>
      <c r="M1470" s="263">
        <f>'MARKAH UTAMA'!F1983</f>
        <v>0</v>
      </c>
      <c r="N1470" s="265"/>
      <c r="O1470" s="409"/>
      <c r="P1470" s="410"/>
      <c r="Q1470" s="411"/>
      <c r="R1470" s="266"/>
    </row>
    <row r="1471" spans="2:18" ht="15" customHeight="1">
      <c r="B1471" s="267" t="str">
        <f>'MARKAH UTAMA'!G$13</f>
        <v>Tulisan Rumi</v>
      </c>
      <c r="C1471" s="249"/>
      <c r="D1471" s="249"/>
      <c r="E1471" s="249"/>
      <c r="F1471" s="249"/>
      <c r="G1471" s="249"/>
      <c r="H1471" s="249"/>
      <c r="I1471" s="249"/>
      <c r="J1471" s="265"/>
      <c r="K1471" s="263">
        <f>'MARKAH UTAMA'!G$12</f>
        <v>5</v>
      </c>
      <c r="L1471" s="264"/>
      <c r="M1471" s="263">
        <f>'MARKAH UTAMA'!G1983</f>
        <v>0</v>
      </c>
      <c r="N1471" s="265"/>
      <c r="O1471" s="409"/>
      <c r="P1471" s="410"/>
      <c r="Q1471" s="411"/>
      <c r="R1471" s="266"/>
    </row>
    <row r="1472" spans="2:18" ht="15" customHeight="1">
      <c r="B1472" s="267" t="str">
        <f>'MARKAH UTAMA'!H$13</f>
        <v>Tulisan Jawi</v>
      </c>
      <c r="C1472" s="249"/>
      <c r="D1472" s="249"/>
      <c r="E1472" s="249"/>
      <c r="F1472" s="249"/>
      <c r="G1472" s="249"/>
      <c r="H1472" s="249"/>
      <c r="I1472" s="249"/>
      <c r="J1472" s="265"/>
      <c r="K1472" s="263">
        <f>'MARKAH UTAMA'!H$12</f>
        <v>5</v>
      </c>
      <c r="L1472" s="264"/>
      <c r="M1472" s="263">
        <f>'MARKAH UTAMA'!H1983</f>
        <v>0</v>
      </c>
      <c r="N1472" s="265"/>
      <c r="O1472" s="409"/>
      <c r="P1472" s="410"/>
      <c r="Q1472" s="411"/>
      <c r="R1472" s="266"/>
    </row>
    <row r="1473" spans="2:18" ht="15" customHeight="1">
      <c r="B1473" s="267" t="str">
        <f>'MARKAH UTAMA'!I$13</f>
        <v>Ejaan  &amp; Rencana Rumi</v>
      </c>
      <c r="C1473" s="249"/>
      <c r="D1473" s="249"/>
      <c r="E1473" s="249"/>
      <c r="F1473" s="249"/>
      <c r="G1473" s="249"/>
      <c r="H1473" s="249"/>
      <c r="I1473" s="249"/>
      <c r="J1473" s="265"/>
      <c r="K1473" s="263">
        <f>'MARKAH UTAMA'!I$12</f>
        <v>5</v>
      </c>
      <c r="L1473" s="264"/>
      <c r="M1473" s="263">
        <f>'MARKAH UTAMA'!I1983</f>
        <v>0</v>
      </c>
      <c r="N1473" s="265"/>
      <c r="O1473" s="409"/>
      <c r="P1473" s="410"/>
      <c r="Q1473" s="411"/>
      <c r="R1473" s="266"/>
    </row>
    <row r="1474" spans="2:18" ht="15" customHeight="1">
      <c r="B1474" s="268" t="str">
        <f>'MARKAH UTAMA'!J$13</f>
        <v>Ejaan &amp; Rencana Jawi</v>
      </c>
      <c r="C1474" s="249"/>
      <c r="D1474" s="249"/>
      <c r="E1474" s="249"/>
      <c r="F1474" s="249"/>
      <c r="G1474" s="249"/>
      <c r="H1474" s="249"/>
      <c r="I1474" s="249"/>
      <c r="J1474" s="265"/>
      <c r="K1474" s="263">
        <f>'MARKAH UTAMA'!J$12</f>
        <v>5</v>
      </c>
      <c r="L1474" s="264"/>
      <c r="M1474" s="263">
        <f>'MARKAH UTAMA'!J1983</f>
        <v>0</v>
      </c>
      <c r="N1474" s="265"/>
      <c r="O1474" s="409"/>
      <c r="P1474" s="410"/>
      <c r="Q1474" s="411"/>
      <c r="R1474" s="266"/>
    </row>
    <row r="1475" spans="2:18" ht="15" customHeight="1" thickBot="1">
      <c r="B1475" s="269" t="str">
        <f>'MARKAH UTAMA'!K$13</f>
        <v>Bacaan dan Lisan</v>
      </c>
      <c r="C1475" s="254"/>
      <c r="D1475" s="254"/>
      <c r="E1475" s="254"/>
      <c r="F1475" s="254"/>
      <c r="G1475" s="254"/>
      <c r="H1475" s="254"/>
      <c r="I1475" s="254"/>
      <c r="J1475" s="270"/>
      <c r="K1475" s="271">
        <f>'MARKAH UTAMA'!K$12</f>
        <v>30</v>
      </c>
      <c r="L1475" s="272"/>
      <c r="M1475" s="271">
        <f>'MARKAH UTAMA'!K1983</f>
        <v>0</v>
      </c>
      <c r="N1475" s="273"/>
      <c r="O1475" s="409"/>
      <c r="P1475" s="410"/>
      <c r="Q1475" s="411"/>
      <c r="R1475" s="266"/>
    </row>
    <row r="1476" spans="2:18" ht="15" customHeight="1" thickBot="1">
      <c r="B1476" s="274"/>
      <c r="C1476" s="403" t="s">
        <v>67</v>
      </c>
      <c r="D1476" s="404"/>
      <c r="E1476" s="404"/>
      <c r="F1476" s="404"/>
      <c r="G1476" s="404"/>
      <c r="H1476" s="404"/>
      <c r="I1476" s="404"/>
      <c r="J1476" s="405"/>
      <c r="K1476" s="277">
        <f>SUM(K1468:K1475)</f>
        <v>100</v>
      </c>
      <c r="L1476" s="275"/>
      <c r="M1476" s="277">
        <f>SUM(M1468:M1475)</f>
        <v>0</v>
      </c>
      <c r="N1476" s="278"/>
      <c r="O1476" s="412"/>
      <c r="P1476" s="413"/>
      <c r="Q1476" s="414"/>
      <c r="R1476" s="279"/>
    </row>
    <row r="1477" spans="2:18" ht="15" customHeight="1" thickTop="1">
      <c r="B1477" s="280" t="s">
        <v>22</v>
      </c>
      <c r="C1477" s="281"/>
      <c r="D1477" s="281"/>
      <c r="E1477" s="282"/>
      <c r="F1477" s="282"/>
      <c r="G1477" s="281"/>
      <c r="H1477" s="281"/>
      <c r="I1477" s="281"/>
      <c r="J1477" s="283"/>
      <c r="K1477" s="284"/>
      <c r="L1477" s="285"/>
      <c r="M1477" s="285"/>
      <c r="N1477" s="286"/>
      <c r="O1477" s="406">
        <f>'MARKAH UTAMA'!R1983</f>
        <v>0</v>
      </c>
      <c r="P1477" s="407"/>
      <c r="Q1477" s="408"/>
      <c r="R1477" s="279"/>
    </row>
    <row r="1478" spans="2:18" ht="15" customHeight="1">
      <c r="B1478" s="287" t="str">
        <f>'MARKAH UTAMA'!N$13</f>
        <v>Aktiviti</v>
      </c>
      <c r="C1478" s="288"/>
      <c r="D1478" s="261"/>
      <c r="E1478" s="289"/>
      <c r="F1478" s="289"/>
      <c r="G1478" s="261"/>
      <c r="H1478" s="261"/>
      <c r="I1478" s="261"/>
      <c r="J1478" s="261"/>
      <c r="K1478" s="263">
        <f>'MARKAH UTAMA'!N$12</f>
        <v>20</v>
      </c>
      <c r="L1478" s="264"/>
      <c r="M1478" s="263">
        <f>'MARKAH UTAMA'!N1983</f>
        <v>0</v>
      </c>
      <c r="N1478" s="264"/>
      <c r="O1478" s="409"/>
      <c r="P1478" s="410"/>
      <c r="Q1478" s="411"/>
      <c r="R1478" s="279"/>
    </row>
    <row r="1479" spans="2:18" ht="15" customHeight="1">
      <c r="B1479" s="290" t="str">
        <f>'MARKAH UTAMA'!O$13</f>
        <v>Congak &amp; Sifir</v>
      </c>
      <c r="C1479" s="249"/>
      <c r="D1479" s="249"/>
      <c r="E1479" s="291"/>
      <c r="F1479" s="291"/>
      <c r="G1479" s="249"/>
      <c r="H1479" s="249"/>
      <c r="I1479" s="249"/>
      <c r="J1479" s="249"/>
      <c r="K1479" s="263">
        <f>'MARKAH UTAMA'!O$12</f>
        <v>30</v>
      </c>
      <c r="L1479" s="264"/>
      <c r="M1479" s="263">
        <f>'MARKAH UTAMA'!O1983</f>
        <v>0</v>
      </c>
      <c r="N1479" s="264"/>
      <c r="O1479" s="409"/>
      <c r="P1479" s="410"/>
      <c r="Q1479" s="411"/>
      <c r="R1479" s="279"/>
    </row>
    <row r="1480" spans="2:18" ht="15" customHeight="1" thickBot="1">
      <c r="B1480" s="292" t="str">
        <f>'MARKAH UTAMA'!P$13</f>
        <v>Matematik</v>
      </c>
      <c r="C1480" s="254"/>
      <c r="D1480" s="254"/>
      <c r="E1480" s="293"/>
      <c r="F1480" s="293"/>
      <c r="G1480" s="293"/>
      <c r="H1480" s="293"/>
      <c r="I1480" s="293"/>
      <c r="J1480" s="293"/>
      <c r="K1480" s="294">
        <f>'MARKAH UTAMA'!P$12</f>
        <v>50</v>
      </c>
      <c r="L1480" s="295"/>
      <c r="M1480" s="294">
        <f>'MARKAH UTAMA'!P1983</f>
        <v>0</v>
      </c>
      <c r="N1480" s="296"/>
      <c r="O1480" s="409"/>
      <c r="P1480" s="410"/>
      <c r="Q1480" s="411"/>
      <c r="R1480" s="279"/>
    </row>
    <row r="1481" spans="2:18" ht="15" customHeight="1" thickBot="1">
      <c r="B1481" s="274"/>
      <c r="C1481" s="403" t="s">
        <v>67</v>
      </c>
      <c r="D1481" s="404"/>
      <c r="E1481" s="404"/>
      <c r="F1481" s="404"/>
      <c r="G1481" s="404"/>
      <c r="H1481" s="404"/>
      <c r="I1481" s="404"/>
      <c r="J1481" s="405"/>
      <c r="K1481" s="297">
        <f>SUM(K1478:K1480)</f>
        <v>100</v>
      </c>
      <c r="L1481" s="275"/>
      <c r="M1481" s="277">
        <f>SUM(M1478:M1480)</f>
        <v>0</v>
      </c>
      <c r="N1481" s="298"/>
      <c r="O1481" s="412"/>
      <c r="P1481" s="413"/>
      <c r="Q1481" s="414"/>
      <c r="R1481" s="279"/>
    </row>
    <row r="1482" spans="2:18" ht="15" customHeight="1" thickTop="1">
      <c r="B1482" s="280" t="s">
        <v>21</v>
      </c>
      <c r="C1482" s="281"/>
      <c r="D1482" s="281"/>
      <c r="E1482" s="282"/>
      <c r="F1482" s="282"/>
      <c r="G1482" s="281"/>
      <c r="H1482" s="281"/>
      <c r="I1482" s="281"/>
      <c r="J1482" s="283"/>
      <c r="K1482" s="284"/>
      <c r="L1482" s="285"/>
      <c r="M1482" s="285"/>
      <c r="N1482" s="286"/>
      <c r="O1482" s="406">
        <f>'MARKAH UTAMA'!Z1983</f>
        <v>0</v>
      </c>
      <c r="P1482" s="407"/>
      <c r="Q1482" s="408"/>
      <c r="R1482" s="266"/>
    </row>
    <row r="1483" spans="2:18" ht="15" customHeight="1">
      <c r="B1483" s="287" t="str">
        <f>'MARKAH UTAMA'!S$13</f>
        <v>Composition</v>
      </c>
      <c r="C1483" s="261"/>
      <c r="D1483" s="261"/>
      <c r="E1483" s="299"/>
      <c r="F1483" s="299"/>
      <c r="G1483" s="261"/>
      <c r="H1483" s="261"/>
      <c r="I1483" s="261"/>
      <c r="J1483" s="262"/>
      <c r="K1483" s="300">
        <f>'MARKAH UTAMA'!S$12</f>
        <v>20</v>
      </c>
      <c r="L1483" s="301"/>
      <c r="M1483" s="300">
        <f>'MARKAH UTAMA'!S1983</f>
        <v>0</v>
      </c>
      <c r="N1483" s="301"/>
      <c r="O1483" s="409"/>
      <c r="P1483" s="410"/>
      <c r="Q1483" s="411"/>
      <c r="R1483" s="266"/>
    </row>
    <row r="1484" spans="2:18" ht="15" customHeight="1">
      <c r="B1484" s="302" t="str">
        <f>'MARKAH UTAMA'!T$13</f>
        <v>Grammar</v>
      </c>
      <c r="C1484" s="303"/>
      <c r="D1484" s="249"/>
      <c r="E1484" s="291"/>
      <c r="F1484" s="291"/>
      <c r="G1484" s="291"/>
      <c r="H1484" s="291"/>
      <c r="I1484" s="291"/>
      <c r="J1484" s="265"/>
      <c r="K1484" s="263">
        <f>'MARKAH UTAMA'!T2194</f>
        <v>0</v>
      </c>
      <c r="L1484" s="264"/>
      <c r="M1484" s="263">
        <f>'MARKAH UTAMA'!T1983</f>
        <v>0</v>
      </c>
      <c r="N1484" s="264"/>
      <c r="O1484" s="409"/>
      <c r="P1484" s="410"/>
      <c r="Q1484" s="411"/>
      <c r="R1484" s="266"/>
    </row>
    <row r="1485" spans="2:18" ht="15" customHeight="1">
      <c r="B1485" s="302" t="str">
        <f>'MARKAH UTAMA'!U$13</f>
        <v>Comprehension</v>
      </c>
      <c r="C1485" s="303"/>
      <c r="D1485" s="249"/>
      <c r="E1485" s="291"/>
      <c r="F1485" s="291"/>
      <c r="G1485" s="249"/>
      <c r="H1485" s="249"/>
      <c r="I1485" s="249"/>
      <c r="J1485" s="265"/>
      <c r="K1485" s="263">
        <f>'MARKAH UTAMA'!U$12</f>
        <v>10</v>
      </c>
      <c r="L1485" s="264"/>
      <c r="M1485" s="263">
        <f>'MARKAH UTAMA'!U1983</f>
        <v>0</v>
      </c>
      <c r="N1485" s="264"/>
      <c r="O1485" s="409"/>
      <c r="P1485" s="410"/>
      <c r="Q1485" s="411"/>
      <c r="R1485" s="266"/>
    </row>
    <row r="1486" spans="2:18" ht="15" customHeight="1">
      <c r="B1486" s="302" t="str">
        <f>'MARKAH UTAMA'!V$13</f>
        <v>Vocabulary</v>
      </c>
      <c r="C1486" s="249"/>
      <c r="D1486" s="249"/>
      <c r="E1486" s="291"/>
      <c r="F1486" s="291"/>
      <c r="G1486" s="249"/>
      <c r="H1486" s="249"/>
      <c r="I1486" s="249"/>
      <c r="J1486" s="265"/>
      <c r="K1486" s="263">
        <f>'MARKAH UTAMA'!V$12</f>
        <v>10</v>
      </c>
      <c r="L1486" s="264"/>
      <c r="M1486" s="263">
        <f>'MARKAH UTAMA'!V1983</f>
        <v>0</v>
      </c>
      <c r="N1486" s="264"/>
      <c r="O1486" s="409"/>
      <c r="P1486" s="410"/>
      <c r="Q1486" s="411"/>
      <c r="R1486" s="266"/>
    </row>
    <row r="1487" spans="2:18" ht="15" customHeight="1">
      <c r="B1487" s="302" t="str">
        <f>'MARKAH UTAMA'!W$13</f>
        <v>Spelling</v>
      </c>
      <c r="C1487" s="249"/>
      <c r="D1487" s="249"/>
      <c r="E1487" s="291"/>
      <c r="F1487" s="291"/>
      <c r="G1487" s="249"/>
      <c r="H1487" s="249"/>
      <c r="I1487" s="249"/>
      <c r="J1487" s="265"/>
      <c r="K1487" s="263">
        <f>'MARKAH UTAMA'!W$12</f>
        <v>10</v>
      </c>
      <c r="L1487" s="264"/>
      <c r="M1487" s="263">
        <f>'MARKAH UTAMA'!W1983</f>
        <v>0</v>
      </c>
      <c r="N1487" s="264"/>
      <c r="O1487" s="409"/>
      <c r="P1487" s="410"/>
      <c r="Q1487" s="411"/>
      <c r="R1487" s="266"/>
    </row>
    <row r="1488" spans="2:18" ht="15" customHeight="1" thickBot="1">
      <c r="B1488" s="292" t="str">
        <f>'MARKAH UTAMA'!X$13</f>
        <v>Reading &amp; Oral</v>
      </c>
      <c r="C1488" s="254"/>
      <c r="D1488" s="254"/>
      <c r="E1488" s="304"/>
      <c r="F1488" s="304"/>
      <c r="G1488" s="254"/>
      <c r="H1488" s="254"/>
      <c r="I1488" s="254"/>
      <c r="J1488" s="270"/>
      <c r="K1488" s="294">
        <f>'MARKAH UTAMA'!X$12</f>
        <v>30</v>
      </c>
      <c r="L1488" s="296"/>
      <c r="M1488" s="294">
        <f>'MARKAH UTAMA'!X1983</f>
        <v>0</v>
      </c>
      <c r="N1488" s="296"/>
      <c r="O1488" s="409"/>
      <c r="P1488" s="410"/>
      <c r="Q1488" s="411"/>
      <c r="R1488" s="266"/>
    </row>
    <row r="1489" spans="2:18" ht="15" customHeight="1" thickBot="1">
      <c r="B1489" s="274"/>
      <c r="C1489" s="403" t="s">
        <v>67</v>
      </c>
      <c r="D1489" s="404"/>
      <c r="E1489" s="404"/>
      <c r="F1489" s="404"/>
      <c r="G1489" s="404"/>
      <c r="H1489" s="404"/>
      <c r="I1489" s="404"/>
      <c r="J1489" s="405"/>
      <c r="K1489" s="275">
        <f>SUM(K1483:K1488)</f>
        <v>80</v>
      </c>
      <c r="L1489" s="275"/>
      <c r="M1489" s="297">
        <f>SUM(M1483:M1488)</f>
        <v>0</v>
      </c>
      <c r="N1489" s="305"/>
      <c r="O1489" s="412"/>
      <c r="P1489" s="413"/>
      <c r="Q1489" s="414"/>
      <c r="R1489" s="279"/>
    </row>
    <row r="1490" spans="2:18" ht="15" customHeight="1" thickTop="1">
      <c r="B1490" s="306" t="str">
        <f>'MARKAH UTAMA'!AA$13</f>
        <v>PELAJARAN AM</v>
      </c>
      <c r="C1490" s="307"/>
      <c r="D1490" s="308"/>
      <c r="E1490" s="308"/>
      <c r="F1490" s="308"/>
      <c r="G1490" s="261"/>
      <c r="H1490" s="261"/>
      <c r="I1490" s="261"/>
      <c r="J1490" s="261"/>
      <c r="K1490" s="300">
        <f>'MARKAH UTAMA'!AA$11</f>
        <v>100</v>
      </c>
      <c r="L1490" s="261"/>
      <c r="M1490" s="300">
        <f>'MARKAH UTAMA'!AA1983</f>
        <v>0</v>
      </c>
      <c r="N1490" s="301"/>
      <c r="O1490" s="400">
        <f>'MARKAH UTAMA'!AB1983</f>
        <v>0</v>
      </c>
      <c r="P1490" s="401"/>
      <c r="Q1490" s="402"/>
      <c r="R1490" s="279"/>
    </row>
    <row r="1491" spans="2:18" ht="15" customHeight="1">
      <c r="B1491" s="309" t="str">
        <f>'MARKAH UTAMA'!AC$13</f>
        <v>S I V I K</v>
      </c>
      <c r="C1491" s="310"/>
      <c r="D1491" s="311"/>
      <c r="E1491" s="311"/>
      <c r="F1491" s="311"/>
      <c r="G1491" s="249"/>
      <c r="H1491" s="249"/>
      <c r="I1491" s="249"/>
      <c r="J1491" s="249"/>
      <c r="K1491" s="263">
        <f>'MARKAH UTAMA'!AC$11</f>
        <v>50</v>
      </c>
      <c r="L1491" s="249"/>
      <c r="M1491" s="263">
        <f>'MARKAH UTAMA'!AC1983</f>
        <v>0</v>
      </c>
      <c r="N1491" s="264"/>
      <c r="O1491" s="382">
        <f>'MARKAH UTAMA'!AD1983</f>
        <v>0</v>
      </c>
      <c r="P1491" s="383"/>
      <c r="Q1491" s="384"/>
      <c r="R1491" s="279"/>
    </row>
    <row r="1492" spans="2:18" ht="15" customHeight="1">
      <c r="B1492" s="309" t="str">
        <f>'MARKAH UTAMA'!AE$13</f>
        <v>L U K I S A N</v>
      </c>
      <c r="C1492" s="310"/>
      <c r="D1492" s="310"/>
      <c r="E1492" s="310"/>
      <c r="F1492" s="310"/>
      <c r="G1492" s="249"/>
      <c r="H1492" s="249"/>
      <c r="I1492" s="249"/>
      <c r="J1492" s="249"/>
      <c r="K1492" s="263">
        <f>'MARKAH UTAMA'!AE$11</f>
        <v>50</v>
      </c>
      <c r="L1492" s="249"/>
      <c r="M1492" s="263">
        <f>'MARKAH UTAMA'!AE1983</f>
        <v>0</v>
      </c>
      <c r="N1492" s="264"/>
      <c r="O1492" s="382">
        <f>'MARKAH UTAMA'!AF1983</f>
        <v>0</v>
      </c>
      <c r="P1492" s="383"/>
      <c r="Q1492" s="384"/>
      <c r="R1492" s="279"/>
    </row>
    <row r="1493" spans="2:18" ht="15" customHeight="1">
      <c r="B1493" s="309" t="str">
        <f>'MARKAH UTAMA'!AG$13</f>
        <v>PELAJARAN  UGAMA ISLAM</v>
      </c>
      <c r="C1493" s="310"/>
      <c r="D1493" s="310"/>
      <c r="E1493" s="310"/>
      <c r="F1493" s="310"/>
      <c r="G1493" s="249"/>
      <c r="H1493" s="249"/>
      <c r="I1493" s="249"/>
      <c r="J1493" s="249"/>
      <c r="K1493" s="263">
        <f>'MARKAH UTAMA'!AG$11</f>
        <v>100</v>
      </c>
      <c r="L1493" s="249"/>
      <c r="M1493" s="263">
        <f>'MARKAH UTAMA'!AG1983</f>
        <v>0</v>
      </c>
      <c r="N1493" s="264"/>
      <c r="O1493" s="382">
        <f>'MARKAH UTAMA'!AH1983</f>
        <v>0</v>
      </c>
      <c r="P1493" s="383"/>
      <c r="Q1493" s="384"/>
      <c r="R1493" s="279"/>
    </row>
    <row r="1494" spans="2:18" ht="15" customHeight="1" thickBot="1">
      <c r="B1494" s="312" t="str">
        <f>'MARKAH UTAMA'!AI$13</f>
        <v>PENDIDIKAN JASMANI</v>
      </c>
      <c r="C1494" s="313"/>
      <c r="D1494" s="314"/>
      <c r="E1494" s="314"/>
      <c r="F1494" s="314"/>
      <c r="G1494" s="254"/>
      <c r="H1494" s="254"/>
      <c r="I1494" s="254"/>
      <c r="J1494" s="254"/>
      <c r="K1494" s="294">
        <f>'MARKAH UTAMA'!AI$11</f>
        <v>50</v>
      </c>
      <c r="L1494" s="254"/>
      <c r="M1494" s="294">
        <f>'MARKAH UTAMA'!AI1983</f>
        <v>0</v>
      </c>
      <c r="N1494" s="296"/>
      <c r="O1494" s="394">
        <f>'MARKAH UTAMA'!AJ1983</f>
        <v>0</v>
      </c>
      <c r="P1494" s="395"/>
      <c r="Q1494" s="396"/>
      <c r="R1494" s="279"/>
    </row>
    <row r="1495" spans="2:17" ht="15" customHeight="1" thickBot="1">
      <c r="B1495" s="315"/>
      <c r="C1495" s="316"/>
      <c r="D1495" s="387" t="s">
        <v>65</v>
      </c>
      <c r="E1495" s="387"/>
      <c r="F1495" s="387"/>
      <c r="G1495" s="387"/>
      <c r="H1495" s="387"/>
      <c r="I1495" s="387"/>
      <c r="J1495" s="388"/>
      <c r="K1495" s="277">
        <f>'MARKAH UTAMA'!AK1980</f>
        <v>0</v>
      </c>
      <c r="L1495" s="277"/>
      <c r="M1495" s="277">
        <f>M1476+M1481+M1489+M1490+M1491+M1492+M1493+M1494</f>
        <v>0</v>
      </c>
      <c r="N1495" s="298"/>
      <c r="O1495" s="397">
        <f>'MARKAH UTAMA'!AM1983</f>
        <v>0</v>
      </c>
      <c r="P1495" s="398"/>
      <c r="Q1495" s="399"/>
    </row>
    <row r="1496" spans="2:17" ht="15" customHeight="1" thickBot="1" thickTop="1">
      <c r="B1496" s="391" t="s">
        <v>66</v>
      </c>
      <c r="C1496" s="392"/>
      <c r="D1496" s="392"/>
      <c r="E1496" s="392"/>
      <c r="F1496" s="392"/>
      <c r="G1496" s="392"/>
      <c r="H1496" s="392"/>
      <c r="I1496" s="392"/>
      <c r="J1496" s="393"/>
      <c r="K1496" s="379" t="e">
        <f>M1495/K1495</f>
        <v>#DIV/0!</v>
      </c>
      <c r="L1496" s="380"/>
      <c r="M1496" s="380"/>
      <c r="N1496" s="380"/>
      <c r="O1496" s="380"/>
      <c r="P1496" s="380"/>
      <c r="Q1496" s="381"/>
    </row>
    <row r="1497" spans="2:17" ht="15" customHeight="1">
      <c r="B1497" s="317"/>
      <c r="C1497" s="318"/>
      <c r="D1497" s="319"/>
      <c r="E1497" s="319"/>
      <c r="F1497" s="318"/>
      <c r="G1497" s="318"/>
      <c r="H1497" s="318"/>
      <c r="I1497" s="318"/>
      <c r="J1497" s="318"/>
      <c r="K1497" s="320"/>
      <c r="L1497" s="320"/>
      <c r="M1497" s="320"/>
      <c r="N1497" s="320"/>
      <c r="O1497" s="320"/>
      <c r="P1497" s="320"/>
      <c r="Q1497" s="320"/>
    </row>
    <row r="1498" spans="2:19" ht="15" customHeight="1">
      <c r="B1498" s="240" t="s">
        <v>60</v>
      </c>
      <c r="C1498" s="321"/>
      <c r="D1498" s="385">
        <f>'MARKAH UTAMA'!$AL$37</f>
        <v>0.7818315018315019</v>
      </c>
      <c r="E1498" s="385"/>
      <c r="F1498" s="385"/>
      <c r="G1498" s="321" t="s">
        <v>32</v>
      </c>
      <c r="L1498" s="322">
        <f>'MARKAH UTAMA'!AM1983</f>
        <v>0</v>
      </c>
      <c r="M1498" s="321" t="s">
        <v>31</v>
      </c>
      <c r="N1498" s="321"/>
      <c r="O1498" s="321"/>
      <c r="P1498" s="335">
        <f>'MARKAH UTAMA'!$AW$9</f>
        <v>21</v>
      </c>
      <c r="Q1498" s="245" t="s">
        <v>64</v>
      </c>
      <c r="S1498" s="324"/>
    </row>
    <row r="1499" spans="2:19" ht="15" customHeight="1">
      <c r="B1499" s="325" t="s">
        <v>61</v>
      </c>
      <c r="C1499" s="321"/>
      <c r="D1499" s="325"/>
      <c r="E1499" s="386">
        <f>'MARKAH UTAMA'!AV1983</f>
        <v>0</v>
      </c>
      <c r="F1499" s="386"/>
      <c r="G1499" s="321" t="s">
        <v>45</v>
      </c>
      <c r="I1499" s="240" t="s">
        <v>62</v>
      </c>
      <c r="J1499" s="220">
        <f>'MARKAH UTAMA'!AW1983</f>
        <v>0</v>
      </c>
      <c r="K1499" s="325" t="s">
        <v>45</v>
      </c>
      <c r="M1499" s="325" t="s">
        <v>33</v>
      </c>
      <c r="N1499" s="241"/>
      <c r="O1499" s="220">
        <f>'MARKAH UTAMA'!AX1983</f>
        <v>0</v>
      </c>
      <c r="P1499" s="325" t="s">
        <v>45</v>
      </c>
      <c r="Q1499" s="242"/>
      <c r="S1499" s="324"/>
    </row>
    <row r="1500" spans="2:19" ht="15" customHeight="1">
      <c r="B1500" s="321"/>
      <c r="C1500" s="321"/>
      <c r="D1500" s="324"/>
      <c r="E1500" s="324"/>
      <c r="F1500" s="324"/>
      <c r="G1500" s="324"/>
      <c r="H1500" s="324"/>
      <c r="I1500" s="324"/>
      <c r="J1500" s="324"/>
      <c r="K1500" s="324"/>
      <c r="L1500" s="324"/>
      <c r="M1500" s="324"/>
      <c r="N1500" s="324"/>
      <c r="O1500" s="324"/>
      <c r="P1500" s="324"/>
      <c r="Q1500" s="242"/>
      <c r="S1500" s="324"/>
    </row>
    <row r="1501" spans="2:19" ht="15" customHeight="1">
      <c r="B1501" s="326" t="s">
        <v>68</v>
      </c>
      <c r="C1501" s="324"/>
      <c r="D1501" s="324"/>
      <c r="E1501" s="324"/>
      <c r="F1501" s="324"/>
      <c r="G1501" s="324"/>
      <c r="H1501" s="324"/>
      <c r="I1501" s="324"/>
      <c r="J1501" s="324"/>
      <c r="K1501" s="324"/>
      <c r="L1501" s="324"/>
      <c r="M1501" s="324"/>
      <c r="N1501" s="324"/>
      <c r="O1501" s="324"/>
      <c r="P1501" s="324"/>
      <c r="Q1501" s="242"/>
      <c r="S1501" s="324"/>
    </row>
    <row r="1502" spans="2:17" ht="15" customHeight="1">
      <c r="B1502" s="327"/>
      <c r="C1502" s="327"/>
      <c r="D1502" s="327"/>
      <c r="E1502" s="327"/>
      <c r="F1502" s="327"/>
      <c r="G1502" s="327"/>
      <c r="H1502" s="327"/>
      <c r="I1502" s="327"/>
      <c r="J1502" s="327"/>
      <c r="K1502" s="327"/>
      <c r="L1502" s="327"/>
      <c r="M1502" s="327"/>
      <c r="N1502" s="327"/>
      <c r="O1502" s="327"/>
      <c r="P1502" s="327"/>
      <c r="Q1502" s="328"/>
    </row>
    <row r="1503" spans="2:17" ht="15" customHeight="1">
      <c r="B1503" s="329"/>
      <c r="C1503" s="329"/>
      <c r="D1503" s="329"/>
      <c r="E1503" s="329"/>
      <c r="F1503" s="329"/>
      <c r="G1503" s="329"/>
      <c r="H1503" s="329"/>
      <c r="I1503" s="329"/>
      <c r="J1503" s="329"/>
      <c r="K1503" s="329"/>
      <c r="L1503" s="329"/>
      <c r="M1503" s="329"/>
      <c r="N1503" s="329"/>
      <c r="O1503" s="329"/>
      <c r="P1503" s="329"/>
      <c r="Q1503" s="330"/>
    </row>
    <row r="1504" spans="2:17" ht="15" customHeight="1">
      <c r="B1504" s="329"/>
      <c r="C1504" s="329"/>
      <c r="D1504" s="329"/>
      <c r="E1504" s="329"/>
      <c r="F1504" s="329"/>
      <c r="G1504" s="329"/>
      <c r="H1504" s="329"/>
      <c r="I1504" s="329"/>
      <c r="J1504" s="329"/>
      <c r="K1504" s="329"/>
      <c r="L1504" s="329"/>
      <c r="M1504" s="329"/>
      <c r="N1504" s="329"/>
      <c r="O1504" s="329"/>
      <c r="P1504" s="329"/>
      <c r="Q1504" s="330"/>
    </row>
    <row r="1505" spans="2:17" ht="15" customHeight="1">
      <c r="B1505" s="329"/>
      <c r="C1505" s="329"/>
      <c r="D1505" s="329"/>
      <c r="E1505" s="329"/>
      <c r="F1505" s="329"/>
      <c r="G1505" s="329"/>
      <c r="H1505" s="329"/>
      <c r="I1505" s="329"/>
      <c r="J1505" s="329"/>
      <c r="K1505" s="329"/>
      <c r="L1505" s="329"/>
      <c r="M1505" s="329"/>
      <c r="N1505" s="329"/>
      <c r="O1505" s="329"/>
      <c r="P1505" s="329"/>
      <c r="Q1505" s="330"/>
    </row>
    <row r="1506" spans="2:17" ht="15" customHeight="1">
      <c r="B1506" s="329"/>
      <c r="C1506" s="329"/>
      <c r="D1506" s="329"/>
      <c r="E1506" s="329"/>
      <c r="F1506" s="329"/>
      <c r="G1506" s="329"/>
      <c r="H1506" s="329"/>
      <c r="I1506" s="329"/>
      <c r="J1506" s="329"/>
      <c r="K1506" s="329"/>
      <c r="L1506" s="329"/>
      <c r="M1506" s="329"/>
      <c r="N1506" s="329"/>
      <c r="O1506" s="329"/>
      <c r="P1506" s="329"/>
      <c r="Q1506" s="330"/>
    </row>
    <row r="1507" spans="2:17" ht="15" customHeight="1">
      <c r="B1507" s="329"/>
      <c r="C1507" s="329"/>
      <c r="D1507" s="329"/>
      <c r="E1507" s="329"/>
      <c r="F1507" s="329"/>
      <c r="G1507" s="329"/>
      <c r="H1507" s="329"/>
      <c r="I1507" s="329"/>
      <c r="J1507" s="329"/>
      <c r="K1507" s="329"/>
      <c r="L1507" s="329"/>
      <c r="M1507" s="329"/>
      <c r="N1507" s="329"/>
      <c r="O1507" s="329"/>
      <c r="P1507" s="329"/>
      <c r="Q1507" s="330"/>
    </row>
    <row r="1508" spans="2:17" ht="15" customHeight="1">
      <c r="B1508" s="329"/>
      <c r="C1508" s="329"/>
      <c r="D1508" s="329"/>
      <c r="E1508" s="329"/>
      <c r="F1508" s="329"/>
      <c r="G1508" s="329"/>
      <c r="H1508" s="329"/>
      <c r="I1508" s="329"/>
      <c r="J1508" s="329"/>
      <c r="K1508" s="329"/>
      <c r="L1508" s="329"/>
      <c r="M1508" s="329"/>
      <c r="N1508" s="329"/>
      <c r="O1508" s="329"/>
      <c r="P1508" s="329"/>
      <c r="Q1508" s="330"/>
    </row>
    <row r="1520" spans="2:4" ht="15" customHeight="1">
      <c r="B1520" s="240" t="s">
        <v>24</v>
      </c>
      <c r="D1520" s="240">
        <f>'MARKAH UTAMA'!C2044</f>
        <v>0</v>
      </c>
    </row>
    <row r="1522" spans="2:16" ht="15" customHeight="1">
      <c r="B1522" s="240" t="str">
        <f>$B$4</f>
        <v>Sekolah Rendah Haji Tarif, Brunei I</v>
      </c>
      <c r="K1522" s="240" t="s">
        <v>55</v>
      </c>
      <c r="M1522" s="243"/>
      <c r="N1522" s="243"/>
      <c r="O1522" s="244">
        <f>'MARKAH UTAMA'!AR2044</f>
        <v>0</v>
      </c>
      <c r="P1522" s="244"/>
    </row>
    <row r="1523" spans="2:14" ht="15" customHeight="1">
      <c r="B1523" s="245" t="str">
        <f>$B$5</f>
        <v>DARJAH : 3</v>
      </c>
      <c r="C1523" s="245"/>
      <c r="K1523" s="244" t="s">
        <v>56</v>
      </c>
      <c r="L1523" s="331"/>
      <c r="M1523" s="241">
        <f>$M$5</f>
        <v>0</v>
      </c>
      <c r="N1523" s="241"/>
    </row>
    <row r="1524" spans="2:16" ht="15" customHeight="1">
      <c r="B1524" s="240" t="s">
        <v>23</v>
      </c>
      <c r="C1524" s="246">
        <f>'MARKAH UTAMA'!AS2044</f>
        <v>0</v>
      </c>
      <c r="D1524" s="245" t="s">
        <v>41</v>
      </c>
      <c r="E1524" s="245"/>
      <c r="F1524" s="245"/>
      <c r="G1524" s="240">
        <f>'MARKAH UTAMA'!AT2044</f>
        <v>0</v>
      </c>
      <c r="H1524" s="245" t="s">
        <v>40</v>
      </c>
      <c r="J1524" s="243">
        <f>'MARKAH UTAMA'!AU2044</f>
        <v>0</v>
      </c>
      <c r="K1524" s="245" t="s">
        <v>63</v>
      </c>
      <c r="M1524" s="247"/>
      <c r="P1524" s="245"/>
    </row>
    <row r="1525" spans="7:9" ht="15" customHeight="1" thickBot="1">
      <c r="G1525" s="246"/>
      <c r="H1525" s="246"/>
      <c r="I1525" s="246"/>
    </row>
    <row r="1526" spans="2:17" ht="15" customHeight="1">
      <c r="B1526" s="389" t="s">
        <v>29</v>
      </c>
      <c r="C1526" s="342"/>
      <c r="D1526" s="342"/>
      <c r="E1526" s="342"/>
      <c r="F1526" s="342"/>
      <c r="G1526" s="342"/>
      <c r="H1526" s="342"/>
      <c r="I1526" s="342"/>
      <c r="J1526" s="390"/>
      <c r="K1526" s="341" t="s">
        <v>57</v>
      </c>
      <c r="L1526" s="342"/>
      <c r="M1526" s="342"/>
      <c r="N1526" s="342"/>
      <c r="O1526" s="342"/>
      <c r="P1526" s="342"/>
      <c r="Q1526" s="374"/>
    </row>
    <row r="1527" spans="2:18" ht="15" customHeight="1">
      <c r="B1527" s="248"/>
      <c r="C1527" s="249"/>
      <c r="D1527" s="250"/>
      <c r="E1527" s="250"/>
      <c r="F1527" s="250"/>
      <c r="G1527" s="250"/>
      <c r="H1527" s="250"/>
      <c r="I1527" s="250"/>
      <c r="J1527" s="251"/>
      <c r="K1527" s="375" t="s">
        <v>58</v>
      </c>
      <c r="L1527" s="376"/>
      <c r="M1527" s="375" t="s">
        <v>59</v>
      </c>
      <c r="N1527" s="376"/>
      <c r="O1527" s="375" t="s">
        <v>54</v>
      </c>
      <c r="P1527" s="377"/>
      <c r="Q1527" s="378"/>
      <c r="R1527" s="252"/>
    </row>
    <row r="1528" spans="2:18" ht="15" customHeight="1">
      <c r="B1528" s="253" t="s">
        <v>10</v>
      </c>
      <c r="C1528" s="254"/>
      <c r="D1528" s="255"/>
      <c r="E1528" s="255"/>
      <c r="F1528" s="255"/>
      <c r="G1528" s="255"/>
      <c r="H1528" s="255"/>
      <c r="I1528" s="255"/>
      <c r="J1528" s="256"/>
      <c r="K1528" s="257"/>
      <c r="L1528" s="258"/>
      <c r="M1528" s="259"/>
      <c r="N1528" s="258"/>
      <c r="O1528" s="415">
        <f>'MARKAH UTAMA'!M2044</f>
        <v>0</v>
      </c>
      <c r="P1528" s="416"/>
      <c r="Q1528" s="417"/>
      <c r="R1528" s="252"/>
    </row>
    <row r="1529" spans="2:18" ht="15" customHeight="1">
      <c r="B1529" s="260" t="str">
        <f>'MARKAH UTAMA'!D$13</f>
        <v>Karangan</v>
      </c>
      <c r="C1529" s="261"/>
      <c r="D1529" s="261"/>
      <c r="E1529" s="261"/>
      <c r="F1529" s="261"/>
      <c r="G1529" s="261"/>
      <c r="H1529" s="261"/>
      <c r="I1529" s="261"/>
      <c r="J1529" s="262"/>
      <c r="K1529" s="263">
        <f>'MARKAH UTAMA'!D$12</f>
        <v>20</v>
      </c>
      <c r="L1529" s="264"/>
      <c r="M1529" s="263">
        <f>'MARKAH UTAMA'!D2044</f>
        <v>0</v>
      </c>
      <c r="N1529" s="265"/>
      <c r="O1529" s="409"/>
      <c r="P1529" s="410"/>
      <c r="Q1529" s="411"/>
      <c r="R1529" s="266"/>
    </row>
    <row r="1530" spans="2:18" ht="15" customHeight="1">
      <c r="B1530" s="267" t="str">
        <f>'MARKAH UTAMA'!E$13</f>
        <v>Pemahaman</v>
      </c>
      <c r="C1530" s="249"/>
      <c r="D1530" s="249"/>
      <c r="E1530" s="249"/>
      <c r="F1530" s="249"/>
      <c r="G1530" s="249"/>
      <c r="H1530" s="249"/>
      <c r="I1530" s="249"/>
      <c r="J1530" s="265"/>
      <c r="K1530" s="263">
        <f>'MARKAH UTAMA'!E$12</f>
        <v>10</v>
      </c>
      <c r="L1530" s="264"/>
      <c r="M1530" s="263">
        <f>'MARKAH UTAMA'!E2044</f>
        <v>0</v>
      </c>
      <c r="N1530" s="265"/>
      <c r="O1530" s="409"/>
      <c r="P1530" s="410"/>
      <c r="Q1530" s="411"/>
      <c r="R1530" s="266"/>
    </row>
    <row r="1531" spans="2:18" ht="15" customHeight="1">
      <c r="B1531" s="267" t="str">
        <f>'MARKAH UTAMA'!F$13</f>
        <v>Tatabahasa</v>
      </c>
      <c r="C1531" s="249"/>
      <c r="D1531" s="249"/>
      <c r="E1531" s="249"/>
      <c r="F1531" s="249"/>
      <c r="G1531" s="249"/>
      <c r="H1531" s="249"/>
      <c r="I1531" s="249"/>
      <c r="J1531" s="265"/>
      <c r="K1531" s="263">
        <f>'MARKAH UTAMA'!F$12</f>
        <v>20</v>
      </c>
      <c r="L1531" s="264"/>
      <c r="M1531" s="263">
        <f>'MARKAH UTAMA'!F2044</f>
        <v>0</v>
      </c>
      <c r="N1531" s="265"/>
      <c r="O1531" s="409"/>
      <c r="P1531" s="410"/>
      <c r="Q1531" s="411"/>
      <c r="R1531" s="266"/>
    </row>
    <row r="1532" spans="2:18" ht="15" customHeight="1">
      <c r="B1532" s="267" t="str">
        <f>'MARKAH UTAMA'!G$13</f>
        <v>Tulisan Rumi</v>
      </c>
      <c r="C1532" s="249"/>
      <c r="D1532" s="249"/>
      <c r="E1532" s="249"/>
      <c r="F1532" s="249"/>
      <c r="G1532" s="249"/>
      <c r="H1532" s="249"/>
      <c r="I1532" s="249"/>
      <c r="J1532" s="265"/>
      <c r="K1532" s="263">
        <f>'MARKAH UTAMA'!G$12</f>
        <v>5</v>
      </c>
      <c r="L1532" s="264"/>
      <c r="M1532" s="263">
        <f>'MARKAH UTAMA'!G2044</f>
        <v>0</v>
      </c>
      <c r="N1532" s="265"/>
      <c r="O1532" s="409"/>
      <c r="P1532" s="410"/>
      <c r="Q1532" s="411"/>
      <c r="R1532" s="266"/>
    </row>
    <row r="1533" spans="2:18" ht="15" customHeight="1">
      <c r="B1533" s="267" t="str">
        <f>'MARKAH UTAMA'!H$13</f>
        <v>Tulisan Jawi</v>
      </c>
      <c r="C1533" s="249"/>
      <c r="D1533" s="249"/>
      <c r="E1533" s="249"/>
      <c r="F1533" s="249"/>
      <c r="G1533" s="249"/>
      <c r="H1533" s="249"/>
      <c r="I1533" s="249"/>
      <c r="J1533" s="265"/>
      <c r="K1533" s="263">
        <f>'MARKAH UTAMA'!H$12</f>
        <v>5</v>
      </c>
      <c r="L1533" s="264"/>
      <c r="M1533" s="263">
        <f>'MARKAH UTAMA'!H2044</f>
        <v>0</v>
      </c>
      <c r="N1533" s="265"/>
      <c r="O1533" s="409"/>
      <c r="P1533" s="410"/>
      <c r="Q1533" s="411"/>
      <c r="R1533" s="266"/>
    </row>
    <row r="1534" spans="2:18" ht="15" customHeight="1">
      <c r="B1534" s="267" t="str">
        <f>'MARKAH UTAMA'!I$13</f>
        <v>Ejaan  &amp; Rencana Rumi</v>
      </c>
      <c r="C1534" s="249"/>
      <c r="D1534" s="249"/>
      <c r="E1534" s="249"/>
      <c r="F1534" s="249"/>
      <c r="G1534" s="249"/>
      <c r="H1534" s="249"/>
      <c r="I1534" s="249"/>
      <c r="J1534" s="265"/>
      <c r="K1534" s="263">
        <f>'MARKAH UTAMA'!I$12</f>
        <v>5</v>
      </c>
      <c r="L1534" s="264"/>
      <c r="M1534" s="263">
        <f>'MARKAH UTAMA'!I2044</f>
        <v>0</v>
      </c>
      <c r="N1534" s="265"/>
      <c r="O1534" s="409"/>
      <c r="P1534" s="410"/>
      <c r="Q1534" s="411"/>
      <c r="R1534" s="266"/>
    </row>
    <row r="1535" spans="2:18" ht="15" customHeight="1">
      <c r="B1535" s="268" t="str">
        <f>'MARKAH UTAMA'!J$13</f>
        <v>Ejaan &amp; Rencana Jawi</v>
      </c>
      <c r="C1535" s="249"/>
      <c r="D1535" s="249"/>
      <c r="E1535" s="249"/>
      <c r="F1535" s="249"/>
      <c r="G1535" s="249"/>
      <c r="H1535" s="249"/>
      <c r="I1535" s="249"/>
      <c r="J1535" s="265"/>
      <c r="K1535" s="263">
        <f>'MARKAH UTAMA'!J$12</f>
        <v>5</v>
      </c>
      <c r="L1535" s="264"/>
      <c r="M1535" s="263">
        <f>'MARKAH UTAMA'!J2044</f>
        <v>0</v>
      </c>
      <c r="N1535" s="265"/>
      <c r="O1535" s="409"/>
      <c r="P1535" s="410"/>
      <c r="Q1535" s="411"/>
      <c r="R1535" s="266"/>
    </row>
    <row r="1536" spans="2:18" ht="15" customHeight="1" thickBot="1">
      <c r="B1536" s="269" t="str">
        <f>'MARKAH UTAMA'!K$13</f>
        <v>Bacaan dan Lisan</v>
      </c>
      <c r="C1536" s="254"/>
      <c r="D1536" s="254"/>
      <c r="E1536" s="254"/>
      <c r="F1536" s="254"/>
      <c r="G1536" s="254"/>
      <c r="H1536" s="254"/>
      <c r="I1536" s="254"/>
      <c r="J1536" s="270"/>
      <c r="K1536" s="271">
        <f>'MARKAH UTAMA'!K$12</f>
        <v>30</v>
      </c>
      <c r="L1536" s="272"/>
      <c r="M1536" s="271">
        <f>'MARKAH UTAMA'!K2044</f>
        <v>0</v>
      </c>
      <c r="N1536" s="273"/>
      <c r="O1536" s="409"/>
      <c r="P1536" s="410"/>
      <c r="Q1536" s="411"/>
      <c r="R1536" s="266"/>
    </row>
    <row r="1537" spans="2:18" ht="15" customHeight="1" thickBot="1">
      <c r="B1537" s="274"/>
      <c r="C1537" s="403" t="s">
        <v>67</v>
      </c>
      <c r="D1537" s="404"/>
      <c r="E1537" s="404"/>
      <c r="F1537" s="404"/>
      <c r="G1537" s="404"/>
      <c r="H1537" s="404"/>
      <c r="I1537" s="404"/>
      <c r="J1537" s="405"/>
      <c r="K1537" s="277">
        <f>SUM(K1529:K1536)</f>
        <v>100</v>
      </c>
      <c r="L1537" s="275"/>
      <c r="M1537" s="277">
        <f>SUM(M1529:M1536)</f>
        <v>0</v>
      </c>
      <c r="N1537" s="278"/>
      <c r="O1537" s="412"/>
      <c r="P1537" s="413"/>
      <c r="Q1537" s="414"/>
      <c r="R1537" s="279"/>
    </row>
    <row r="1538" spans="2:18" ht="15" customHeight="1" thickTop="1">
      <c r="B1538" s="280" t="s">
        <v>22</v>
      </c>
      <c r="C1538" s="281"/>
      <c r="D1538" s="281"/>
      <c r="E1538" s="282"/>
      <c r="F1538" s="282"/>
      <c r="G1538" s="281"/>
      <c r="H1538" s="281"/>
      <c r="I1538" s="281"/>
      <c r="J1538" s="283"/>
      <c r="K1538" s="284"/>
      <c r="L1538" s="285"/>
      <c r="M1538" s="285"/>
      <c r="N1538" s="286"/>
      <c r="O1538" s="406">
        <f>'MARKAH UTAMA'!R2044</f>
        <v>0</v>
      </c>
      <c r="P1538" s="407"/>
      <c r="Q1538" s="408"/>
      <c r="R1538" s="279"/>
    </row>
    <row r="1539" spans="2:18" ht="15" customHeight="1">
      <c r="B1539" s="287" t="str">
        <f>'MARKAH UTAMA'!N$13</f>
        <v>Aktiviti</v>
      </c>
      <c r="C1539" s="288"/>
      <c r="D1539" s="261"/>
      <c r="E1539" s="289"/>
      <c r="F1539" s="289"/>
      <c r="G1539" s="261"/>
      <c r="H1539" s="261"/>
      <c r="I1539" s="261"/>
      <c r="J1539" s="261"/>
      <c r="K1539" s="263">
        <f>'MARKAH UTAMA'!N$12</f>
        <v>20</v>
      </c>
      <c r="L1539" s="264"/>
      <c r="M1539" s="263">
        <f>'MARKAH UTAMA'!N2044</f>
        <v>0</v>
      </c>
      <c r="N1539" s="264"/>
      <c r="O1539" s="409"/>
      <c r="P1539" s="410"/>
      <c r="Q1539" s="411"/>
      <c r="R1539" s="279"/>
    </row>
    <row r="1540" spans="2:18" ht="15" customHeight="1">
      <c r="B1540" s="290" t="str">
        <f>'MARKAH UTAMA'!O$13</f>
        <v>Congak &amp; Sifir</v>
      </c>
      <c r="C1540" s="249"/>
      <c r="D1540" s="249"/>
      <c r="E1540" s="291"/>
      <c r="F1540" s="291"/>
      <c r="G1540" s="249"/>
      <c r="H1540" s="249"/>
      <c r="I1540" s="249"/>
      <c r="J1540" s="249"/>
      <c r="K1540" s="263">
        <f>'MARKAH UTAMA'!O$12</f>
        <v>30</v>
      </c>
      <c r="L1540" s="264"/>
      <c r="M1540" s="263">
        <f>'MARKAH UTAMA'!O2044</f>
        <v>0</v>
      </c>
      <c r="N1540" s="264"/>
      <c r="O1540" s="409"/>
      <c r="P1540" s="410"/>
      <c r="Q1540" s="411"/>
      <c r="R1540" s="279"/>
    </row>
    <row r="1541" spans="2:18" ht="15" customHeight="1" thickBot="1">
      <c r="B1541" s="292" t="str">
        <f>'MARKAH UTAMA'!P$13</f>
        <v>Matematik</v>
      </c>
      <c r="C1541" s="254"/>
      <c r="D1541" s="254"/>
      <c r="E1541" s="293"/>
      <c r="F1541" s="293"/>
      <c r="G1541" s="293"/>
      <c r="H1541" s="293"/>
      <c r="I1541" s="293"/>
      <c r="J1541" s="293"/>
      <c r="K1541" s="294">
        <f>'MARKAH UTAMA'!P$12</f>
        <v>50</v>
      </c>
      <c r="L1541" s="295"/>
      <c r="M1541" s="294">
        <f>'MARKAH UTAMA'!P2044</f>
        <v>0</v>
      </c>
      <c r="N1541" s="296"/>
      <c r="O1541" s="409"/>
      <c r="P1541" s="410"/>
      <c r="Q1541" s="411"/>
      <c r="R1541" s="279"/>
    </row>
    <row r="1542" spans="2:18" ht="15" customHeight="1" thickBot="1">
      <c r="B1542" s="274"/>
      <c r="C1542" s="403" t="s">
        <v>67</v>
      </c>
      <c r="D1542" s="404"/>
      <c r="E1542" s="404"/>
      <c r="F1542" s="404"/>
      <c r="G1542" s="404"/>
      <c r="H1542" s="404"/>
      <c r="I1542" s="404"/>
      <c r="J1542" s="405"/>
      <c r="K1542" s="297">
        <f>SUM(K1539:K1541)</f>
        <v>100</v>
      </c>
      <c r="L1542" s="275"/>
      <c r="M1542" s="277">
        <f>SUM(M1539:M1541)</f>
        <v>0</v>
      </c>
      <c r="N1542" s="298"/>
      <c r="O1542" s="412"/>
      <c r="P1542" s="413"/>
      <c r="Q1542" s="414"/>
      <c r="R1542" s="279"/>
    </row>
    <row r="1543" spans="2:18" ht="15" customHeight="1" thickTop="1">
      <c r="B1543" s="280" t="s">
        <v>21</v>
      </c>
      <c r="C1543" s="281"/>
      <c r="D1543" s="281"/>
      <c r="E1543" s="282"/>
      <c r="F1543" s="282"/>
      <c r="G1543" s="281"/>
      <c r="H1543" s="281"/>
      <c r="I1543" s="281"/>
      <c r="J1543" s="283"/>
      <c r="K1543" s="284"/>
      <c r="L1543" s="285"/>
      <c r="M1543" s="285"/>
      <c r="N1543" s="286"/>
      <c r="O1543" s="406">
        <f>'MARKAH UTAMA'!Z2044</f>
        <v>0</v>
      </c>
      <c r="P1543" s="407"/>
      <c r="Q1543" s="408"/>
      <c r="R1543" s="266"/>
    </row>
    <row r="1544" spans="2:18" ht="15" customHeight="1">
      <c r="B1544" s="287" t="str">
        <f>'MARKAH UTAMA'!S$13</f>
        <v>Composition</v>
      </c>
      <c r="C1544" s="261"/>
      <c r="D1544" s="261"/>
      <c r="E1544" s="299"/>
      <c r="F1544" s="299"/>
      <c r="G1544" s="261"/>
      <c r="H1544" s="261"/>
      <c r="I1544" s="261"/>
      <c r="J1544" s="262"/>
      <c r="K1544" s="300">
        <f>'MARKAH UTAMA'!S$12</f>
        <v>20</v>
      </c>
      <c r="L1544" s="301"/>
      <c r="M1544" s="300">
        <f>'MARKAH UTAMA'!S2044</f>
        <v>0</v>
      </c>
      <c r="N1544" s="301"/>
      <c r="O1544" s="409"/>
      <c r="P1544" s="410"/>
      <c r="Q1544" s="411"/>
      <c r="R1544" s="266"/>
    </row>
    <row r="1545" spans="2:18" ht="15" customHeight="1">
      <c r="B1545" s="302" t="str">
        <f>'MARKAH UTAMA'!T$13</f>
        <v>Grammar</v>
      </c>
      <c r="C1545" s="303"/>
      <c r="D1545" s="249"/>
      <c r="E1545" s="291"/>
      <c r="F1545" s="291"/>
      <c r="G1545" s="291"/>
      <c r="H1545" s="291"/>
      <c r="I1545" s="291"/>
      <c r="J1545" s="265"/>
      <c r="K1545" s="263">
        <f>'MARKAH UTAMA'!T2255</f>
        <v>0</v>
      </c>
      <c r="L1545" s="264"/>
      <c r="M1545" s="263">
        <f>'MARKAH UTAMA'!T2044</f>
        <v>0</v>
      </c>
      <c r="N1545" s="264"/>
      <c r="O1545" s="409"/>
      <c r="P1545" s="410"/>
      <c r="Q1545" s="411"/>
      <c r="R1545" s="266"/>
    </row>
    <row r="1546" spans="2:18" ht="15" customHeight="1">
      <c r="B1546" s="302" t="str">
        <f>'MARKAH UTAMA'!U$13</f>
        <v>Comprehension</v>
      </c>
      <c r="C1546" s="303"/>
      <c r="D1546" s="249"/>
      <c r="E1546" s="291"/>
      <c r="F1546" s="291"/>
      <c r="G1546" s="249"/>
      <c r="H1546" s="249"/>
      <c r="I1546" s="249"/>
      <c r="J1546" s="265"/>
      <c r="K1546" s="263">
        <f>'MARKAH UTAMA'!U$12</f>
        <v>10</v>
      </c>
      <c r="L1546" s="264"/>
      <c r="M1546" s="263">
        <f>'MARKAH UTAMA'!U2044</f>
        <v>0</v>
      </c>
      <c r="N1546" s="264"/>
      <c r="O1546" s="409"/>
      <c r="P1546" s="410"/>
      <c r="Q1546" s="411"/>
      <c r="R1546" s="266"/>
    </row>
    <row r="1547" spans="2:18" ht="15" customHeight="1">
      <c r="B1547" s="302" t="str">
        <f>'MARKAH UTAMA'!V$13</f>
        <v>Vocabulary</v>
      </c>
      <c r="C1547" s="249"/>
      <c r="D1547" s="249"/>
      <c r="E1547" s="291"/>
      <c r="F1547" s="291"/>
      <c r="G1547" s="249"/>
      <c r="H1547" s="249"/>
      <c r="I1547" s="249"/>
      <c r="J1547" s="265"/>
      <c r="K1547" s="263">
        <f>'MARKAH UTAMA'!V$12</f>
        <v>10</v>
      </c>
      <c r="L1547" s="264"/>
      <c r="M1547" s="263">
        <f>'MARKAH UTAMA'!V2044</f>
        <v>0</v>
      </c>
      <c r="N1547" s="264"/>
      <c r="O1547" s="409"/>
      <c r="P1547" s="410"/>
      <c r="Q1547" s="411"/>
      <c r="R1547" s="266"/>
    </row>
    <row r="1548" spans="2:18" ht="15" customHeight="1">
      <c r="B1548" s="302" t="str">
        <f>'MARKAH UTAMA'!W$13</f>
        <v>Spelling</v>
      </c>
      <c r="C1548" s="249"/>
      <c r="D1548" s="249"/>
      <c r="E1548" s="291"/>
      <c r="F1548" s="291"/>
      <c r="G1548" s="249"/>
      <c r="H1548" s="249"/>
      <c r="I1548" s="249"/>
      <c r="J1548" s="265"/>
      <c r="K1548" s="263">
        <f>'MARKAH UTAMA'!W$12</f>
        <v>10</v>
      </c>
      <c r="L1548" s="264"/>
      <c r="M1548" s="263">
        <f>'MARKAH UTAMA'!W2044</f>
        <v>0</v>
      </c>
      <c r="N1548" s="264"/>
      <c r="O1548" s="409"/>
      <c r="P1548" s="410"/>
      <c r="Q1548" s="411"/>
      <c r="R1548" s="266"/>
    </row>
    <row r="1549" spans="2:18" ht="15" customHeight="1" thickBot="1">
      <c r="B1549" s="292" t="str">
        <f>'MARKAH UTAMA'!X$13</f>
        <v>Reading &amp; Oral</v>
      </c>
      <c r="C1549" s="254"/>
      <c r="D1549" s="254"/>
      <c r="E1549" s="304"/>
      <c r="F1549" s="304"/>
      <c r="G1549" s="254"/>
      <c r="H1549" s="254"/>
      <c r="I1549" s="254"/>
      <c r="J1549" s="270"/>
      <c r="K1549" s="294">
        <f>'MARKAH UTAMA'!X$12</f>
        <v>30</v>
      </c>
      <c r="L1549" s="296"/>
      <c r="M1549" s="294">
        <f>'MARKAH UTAMA'!X2044</f>
        <v>0</v>
      </c>
      <c r="N1549" s="296"/>
      <c r="O1549" s="409"/>
      <c r="P1549" s="410"/>
      <c r="Q1549" s="411"/>
      <c r="R1549" s="266"/>
    </row>
    <row r="1550" spans="2:18" ht="15" customHeight="1" thickBot="1">
      <c r="B1550" s="274"/>
      <c r="C1550" s="403" t="s">
        <v>67</v>
      </c>
      <c r="D1550" s="404"/>
      <c r="E1550" s="404"/>
      <c r="F1550" s="404"/>
      <c r="G1550" s="404"/>
      <c r="H1550" s="404"/>
      <c r="I1550" s="404"/>
      <c r="J1550" s="405"/>
      <c r="K1550" s="275">
        <f>SUM(K1544:K1549)</f>
        <v>80</v>
      </c>
      <c r="L1550" s="275"/>
      <c r="M1550" s="297">
        <f>SUM(M1544:M1549)</f>
        <v>0</v>
      </c>
      <c r="N1550" s="305"/>
      <c r="O1550" s="412"/>
      <c r="P1550" s="413"/>
      <c r="Q1550" s="414"/>
      <c r="R1550" s="279"/>
    </row>
    <row r="1551" spans="2:18" ht="15" customHeight="1" thickTop="1">
      <c r="B1551" s="306" t="str">
        <f>'MARKAH UTAMA'!AA$13</f>
        <v>PELAJARAN AM</v>
      </c>
      <c r="C1551" s="307"/>
      <c r="D1551" s="308"/>
      <c r="E1551" s="308"/>
      <c r="F1551" s="308"/>
      <c r="G1551" s="261"/>
      <c r="H1551" s="261"/>
      <c r="I1551" s="261"/>
      <c r="J1551" s="261"/>
      <c r="K1551" s="300">
        <f>'MARKAH UTAMA'!AA$11</f>
        <v>100</v>
      </c>
      <c r="L1551" s="261"/>
      <c r="M1551" s="300">
        <f>'MARKAH UTAMA'!AA2044</f>
        <v>0</v>
      </c>
      <c r="N1551" s="301"/>
      <c r="O1551" s="400">
        <f>'MARKAH UTAMA'!AB2044</f>
        <v>0</v>
      </c>
      <c r="P1551" s="401"/>
      <c r="Q1551" s="402"/>
      <c r="R1551" s="279"/>
    </row>
    <row r="1552" spans="2:18" ht="15" customHeight="1">
      <c r="B1552" s="309" t="str">
        <f>'MARKAH UTAMA'!AC$13</f>
        <v>S I V I K</v>
      </c>
      <c r="C1552" s="310"/>
      <c r="D1552" s="311"/>
      <c r="E1552" s="311"/>
      <c r="F1552" s="311"/>
      <c r="G1552" s="249"/>
      <c r="H1552" s="249"/>
      <c r="I1552" s="249"/>
      <c r="J1552" s="249"/>
      <c r="K1552" s="263">
        <f>'MARKAH UTAMA'!AC$11</f>
        <v>50</v>
      </c>
      <c r="L1552" s="249"/>
      <c r="M1552" s="263">
        <f>'MARKAH UTAMA'!AC2044</f>
        <v>0</v>
      </c>
      <c r="N1552" s="264"/>
      <c r="O1552" s="382">
        <f>'MARKAH UTAMA'!AD2044</f>
        <v>0</v>
      </c>
      <c r="P1552" s="383"/>
      <c r="Q1552" s="384"/>
      <c r="R1552" s="279"/>
    </row>
    <row r="1553" spans="2:18" ht="15" customHeight="1">
      <c r="B1553" s="309" t="str">
        <f>'MARKAH UTAMA'!AE$13</f>
        <v>L U K I S A N</v>
      </c>
      <c r="C1553" s="310"/>
      <c r="D1553" s="310"/>
      <c r="E1553" s="310"/>
      <c r="F1553" s="310"/>
      <c r="G1553" s="249"/>
      <c r="H1553" s="249"/>
      <c r="I1553" s="249"/>
      <c r="J1553" s="249"/>
      <c r="K1553" s="263">
        <f>'MARKAH UTAMA'!AE$11</f>
        <v>50</v>
      </c>
      <c r="L1553" s="249"/>
      <c r="M1553" s="263">
        <f>'MARKAH UTAMA'!AE2044</f>
        <v>0</v>
      </c>
      <c r="N1553" s="264"/>
      <c r="O1553" s="382">
        <f>'MARKAH UTAMA'!AF2044</f>
        <v>0</v>
      </c>
      <c r="P1553" s="383"/>
      <c r="Q1553" s="384"/>
      <c r="R1553" s="279"/>
    </row>
    <row r="1554" spans="2:18" ht="15" customHeight="1">
      <c r="B1554" s="309" t="str">
        <f>'MARKAH UTAMA'!AG$13</f>
        <v>PELAJARAN  UGAMA ISLAM</v>
      </c>
      <c r="C1554" s="310"/>
      <c r="D1554" s="310"/>
      <c r="E1554" s="310"/>
      <c r="F1554" s="310"/>
      <c r="G1554" s="249"/>
      <c r="H1554" s="249"/>
      <c r="I1554" s="249"/>
      <c r="J1554" s="249"/>
      <c r="K1554" s="263">
        <f>'MARKAH UTAMA'!AG$11</f>
        <v>100</v>
      </c>
      <c r="L1554" s="249"/>
      <c r="M1554" s="263">
        <f>'MARKAH UTAMA'!AG2044</f>
        <v>0</v>
      </c>
      <c r="N1554" s="264"/>
      <c r="O1554" s="382">
        <f>'MARKAH UTAMA'!AH2044</f>
        <v>0</v>
      </c>
      <c r="P1554" s="383"/>
      <c r="Q1554" s="384"/>
      <c r="R1554" s="279"/>
    </row>
    <row r="1555" spans="2:18" ht="15" customHeight="1" thickBot="1">
      <c r="B1555" s="312" t="str">
        <f>'MARKAH UTAMA'!AI$13</f>
        <v>PENDIDIKAN JASMANI</v>
      </c>
      <c r="C1555" s="313"/>
      <c r="D1555" s="314"/>
      <c r="E1555" s="314"/>
      <c r="F1555" s="314"/>
      <c r="G1555" s="254"/>
      <c r="H1555" s="254"/>
      <c r="I1555" s="254"/>
      <c r="J1555" s="254"/>
      <c r="K1555" s="294">
        <f>'MARKAH UTAMA'!AI$11</f>
        <v>50</v>
      </c>
      <c r="L1555" s="254"/>
      <c r="M1555" s="294">
        <f>'MARKAH UTAMA'!AI2044</f>
        <v>0</v>
      </c>
      <c r="N1555" s="296"/>
      <c r="O1555" s="394">
        <f>'MARKAH UTAMA'!AJ2044</f>
        <v>0</v>
      </c>
      <c r="P1555" s="395"/>
      <c r="Q1555" s="396"/>
      <c r="R1555" s="279"/>
    </row>
    <row r="1556" spans="2:17" ht="15" customHeight="1" thickBot="1">
      <c r="B1556" s="315"/>
      <c r="C1556" s="316"/>
      <c r="D1556" s="387" t="s">
        <v>65</v>
      </c>
      <c r="E1556" s="387"/>
      <c r="F1556" s="387"/>
      <c r="G1556" s="387"/>
      <c r="H1556" s="387"/>
      <c r="I1556" s="387"/>
      <c r="J1556" s="388"/>
      <c r="K1556" s="277">
        <f>'MARKAH UTAMA'!AK2041</f>
        <v>0</v>
      </c>
      <c r="L1556" s="277"/>
      <c r="M1556" s="277">
        <f>M1537+M1542+M1550+M1551+M1552+M1553+M1554+M1555</f>
        <v>0</v>
      </c>
      <c r="N1556" s="298"/>
      <c r="O1556" s="397">
        <f>'MARKAH UTAMA'!AM2044</f>
        <v>0</v>
      </c>
      <c r="P1556" s="398"/>
      <c r="Q1556" s="399"/>
    </row>
    <row r="1557" spans="2:17" ht="15" customHeight="1" thickBot="1" thickTop="1">
      <c r="B1557" s="391" t="s">
        <v>66</v>
      </c>
      <c r="C1557" s="392"/>
      <c r="D1557" s="392"/>
      <c r="E1557" s="392"/>
      <c r="F1557" s="392"/>
      <c r="G1557" s="392"/>
      <c r="H1557" s="392"/>
      <c r="I1557" s="392"/>
      <c r="J1557" s="393"/>
      <c r="K1557" s="379" t="e">
        <f>M1556/K1556</f>
        <v>#DIV/0!</v>
      </c>
      <c r="L1557" s="380"/>
      <c r="M1557" s="380"/>
      <c r="N1557" s="380"/>
      <c r="O1557" s="380"/>
      <c r="P1557" s="380"/>
      <c r="Q1557" s="381"/>
    </row>
    <row r="1558" spans="2:17" ht="15" customHeight="1">
      <c r="B1558" s="317"/>
      <c r="C1558" s="318"/>
      <c r="D1558" s="319"/>
      <c r="E1558" s="319"/>
      <c r="F1558" s="318"/>
      <c r="G1558" s="318"/>
      <c r="H1558" s="318"/>
      <c r="I1558" s="318"/>
      <c r="J1558" s="318"/>
      <c r="K1558" s="320"/>
      <c r="L1558" s="320"/>
      <c r="M1558" s="320"/>
      <c r="N1558" s="320"/>
      <c r="O1558" s="320"/>
      <c r="P1558" s="320"/>
      <c r="Q1558" s="320"/>
    </row>
    <row r="1559" spans="2:19" ht="15" customHeight="1">
      <c r="B1559" s="240" t="s">
        <v>60</v>
      </c>
      <c r="C1559" s="321"/>
      <c r="D1559" s="385">
        <f>'MARKAH UTAMA'!$AL$37</f>
        <v>0.7818315018315019</v>
      </c>
      <c r="E1559" s="385"/>
      <c r="F1559" s="385"/>
      <c r="G1559" s="321" t="s">
        <v>32</v>
      </c>
      <c r="L1559" s="322">
        <f>'MARKAH UTAMA'!AM2044</f>
        <v>0</v>
      </c>
      <c r="M1559" s="321" t="s">
        <v>31</v>
      </c>
      <c r="N1559" s="321"/>
      <c r="O1559" s="321"/>
      <c r="P1559" s="335">
        <f>'MARKAH UTAMA'!$AW$9</f>
        <v>21</v>
      </c>
      <c r="Q1559" s="245" t="s">
        <v>64</v>
      </c>
      <c r="S1559" s="324"/>
    </row>
    <row r="1560" spans="2:19" ht="15" customHeight="1">
      <c r="B1560" s="325" t="s">
        <v>61</v>
      </c>
      <c r="C1560" s="321"/>
      <c r="D1560" s="325"/>
      <c r="E1560" s="386">
        <f>'MARKAH UTAMA'!AV2044</f>
        <v>0</v>
      </c>
      <c r="F1560" s="386"/>
      <c r="G1560" s="321" t="s">
        <v>45</v>
      </c>
      <c r="I1560" s="240" t="s">
        <v>62</v>
      </c>
      <c r="J1560" s="220">
        <f>'MARKAH UTAMA'!AW2044</f>
        <v>0</v>
      </c>
      <c r="K1560" s="325" t="s">
        <v>45</v>
      </c>
      <c r="M1560" s="325" t="s">
        <v>33</v>
      </c>
      <c r="N1560" s="241"/>
      <c r="O1560" s="220">
        <f>'MARKAH UTAMA'!AX2044</f>
        <v>0</v>
      </c>
      <c r="P1560" s="325" t="s">
        <v>45</v>
      </c>
      <c r="Q1560" s="242"/>
      <c r="S1560" s="324"/>
    </row>
    <row r="1561" spans="2:19" ht="15" customHeight="1">
      <c r="B1561" s="321"/>
      <c r="C1561" s="321"/>
      <c r="D1561" s="324"/>
      <c r="E1561" s="324"/>
      <c r="F1561" s="324"/>
      <c r="G1561" s="324"/>
      <c r="H1561" s="324"/>
      <c r="I1561" s="324"/>
      <c r="J1561" s="324"/>
      <c r="K1561" s="324"/>
      <c r="L1561" s="324"/>
      <c r="M1561" s="324"/>
      <c r="N1561" s="324"/>
      <c r="O1561" s="324"/>
      <c r="P1561" s="324"/>
      <c r="Q1561" s="242"/>
      <c r="S1561" s="324"/>
    </row>
    <row r="1562" spans="2:19" ht="15" customHeight="1">
      <c r="B1562" s="326" t="s">
        <v>68</v>
      </c>
      <c r="C1562" s="324"/>
      <c r="D1562" s="324"/>
      <c r="E1562" s="324"/>
      <c r="F1562" s="324"/>
      <c r="G1562" s="324"/>
      <c r="H1562" s="324"/>
      <c r="I1562" s="324"/>
      <c r="J1562" s="324"/>
      <c r="K1562" s="324"/>
      <c r="L1562" s="324"/>
      <c r="M1562" s="324"/>
      <c r="N1562" s="324"/>
      <c r="O1562" s="324"/>
      <c r="P1562" s="324"/>
      <c r="Q1562" s="242"/>
      <c r="S1562" s="324"/>
    </row>
    <row r="1563" spans="2:17" ht="15" customHeight="1">
      <c r="B1563" s="327"/>
      <c r="C1563" s="327"/>
      <c r="D1563" s="327"/>
      <c r="E1563" s="327"/>
      <c r="F1563" s="327"/>
      <c r="G1563" s="327"/>
      <c r="H1563" s="327"/>
      <c r="I1563" s="327"/>
      <c r="J1563" s="327"/>
      <c r="K1563" s="327"/>
      <c r="L1563" s="327"/>
      <c r="M1563" s="327"/>
      <c r="N1563" s="327"/>
      <c r="O1563" s="327"/>
      <c r="P1563" s="327"/>
      <c r="Q1563" s="328"/>
    </row>
    <row r="1564" spans="2:17" ht="15" customHeight="1">
      <c r="B1564" s="329"/>
      <c r="C1564" s="329"/>
      <c r="D1564" s="329"/>
      <c r="E1564" s="329"/>
      <c r="F1564" s="329"/>
      <c r="G1564" s="329"/>
      <c r="H1564" s="329"/>
      <c r="I1564" s="329"/>
      <c r="J1564" s="329"/>
      <c r="K1564" s="329"/>
      <c r="L1564" s="329"/>
      <c r="M1564" s="329"/>
      <c r="N1564" s="329"/>
      <c r="O1564" s="329"/>
      <c r="P1564" s="329"/>
      <c r="Q1564" s="330"/>
    </row>
    <row r="1565" spans="2:17" ht="15" customHeight="1">
      <c r="B1565" s="329"/>
      <c r="C1565" s="329"/>
      <c r="D1565" s="329"/>
      <c r="E1565" s="329"/>
      <c r="F1565" s="329"/>
      <c r="G1565" s="329"/>
      <c r="H1565" s="329"/>
      <c r="I1565" s="329"/>
      <c r="J1565" s="329"/>
      <c r="K1565" s="329"/>
      <c r="L1565" s="329"/>
      <c r="M1565" s="329"/>
      <c r="N1565" s="329"/>
      <c r="O1565" s="329"/>
      <c r="P1565" s="329"/>
      <c r="Q1565" s="330"/>
    </row>
    <row r="1566" spans="2:17" ht="15" customHeight="1">
      <c r="B1566" s="329"/>
      <c r="C1566" s="329"/>
      <c r="D1566" s="329"/>
      <c r="E1566" s="329"/>
      <c r="F1566" s="329"/>
      <c r="G1566" s="329"/>
      <c r="H1566" s="329"/>
      <c r="I1566" s="329"/>
      <c r="J1566" s="329"/>
      <c r="K1566" s="329"/>
      <c r="L1566" s="329"/>
      <c r="M1566" s="329"/>
      <c r="N1566" s="329"/>
      <c r="O1566" s="329"/>
      <c r="P1566" s="329"/>
      <c r="Q1566" s="330"/>
    </row>
    <row r="1567" spans="2:17" ht="15" customHeight="1">
      <c r="B1567" s="329"/>
      <c r="C1567" s="329"/>
      <c r="D1567" s="329"/>
      <c r="E1567" s="329"/>
      <c r="F1567" s="329"/>
      <c r="G1567" s="329"/>
      <c r="H1567" s="329"/>
      <c r="I1567" s="329"/>
      <c r="J1567" s="329"/>
      <c r="K1567" s="329"/>
      <c r="L1567" s="329"/>
      <c r="M1567" s="329"/>
      <c r="N1567" s="329"/>
      <c r="O1567" s="329"/>
      <c r="P1567" s="329"/>
      <c r="Q1567" s="330"/>
    </row>
    <row r="1568" spans="2:17" ht="15" customHeight="1">
      <c r="B1568" s="329"/>
      <c r="C1568" s="329"/>
      <c r="D1568" s="329"/>
      <c r="E1568" s="329"/>
      <c r="F1568" s="329"/>
      <c r="G1568" s="329"/>
      <c r="H1568" s="329"/>
      <c r="I1568" s="329"/>
      <c r="J1568" s="329"/>
      <c r="K1568" s="329"/>
      <c r="L1568" s="329"/>
      <c r="M1568" s="329"/>
      <c r="N1568" s="329"/>
      <c r="O1568" s="329"/>
      <c r="P1568" s="329"/>
      <c r="Q1568" s="330"/>
    </row>
    <row r="1569" spans="2:17" ht="15" customHeight="1">
      <c r="B1569" s="329"/>
      <c r="C1569" s="329"/>
      <c r="D1569" s="329"/>
      <c r="E1569" s="329"/>
      <c r="F1569" s="329"/>
      <c r="G1569" s="329"/>
      <c r="H1569" s="329"/>
      <c r="I1569" s="329"/>
      <c r="J1569" s="329"/>
      <c r="K1569" s="329"/>
      <c r="L1569" s="329"/>
      <c r="M1569" s="329"/>
      <c r="N1569" s="329"/>
      <c r="O1569" s="329"/>
      <c r="P1569" s="329"/>
      <c r="Q1569" s="330"/>
    </row>
    <row r="1581" spans="2:4" ht="15" customHeight="1">
      <c r="B1581" s="240" t="s">
        <v>24</v>
      </c>
      <c r="D1581" s="240">
        <f>'MARKAH UTAMA'!C2105</f>
        <v>0</v>
      </c>
    </row>
    <row r="1583" spans="2:16" ht="15" customHeight="1">
      <c r="B1583" s="240" t="str">
        <f>$B$4</f>
        <v>Sekolah Rendah Haji Tarif, Brunei I</v>
      </c>
      <c r="K1583" s="240" t="s">
        <v>55</v>
      </c>
      <c r="M1583" s="243"/>
      <c r="N1583" s="243"/>
      <c r="O1583" s="244">
        <f>'MARKAH UTAMA'!AR2105</f>
        <v>0</v>
      </c>
      <c r="P1583" s="244"/>
    </row>
    <row r="1584" spans="2:14" ht="15" customHeight="1">
      <c r="B1584" s="245" t="str">
        <f>$B$5</f>
        <v>DARJAH : 3</v>
      </c>
      <c r="C1584" s="245"/>
      <c r="K1584" s="244" t="s">
        <v>56</v>
      </c>
      <c r="L1584" s="331"/>
      <c r="M1584" s="241">
        <f>$M$5</f>
        <v>0</v>
      </c>
      <c r="N1584" s="241"/>
    </row>
    <row r="1585" spans="2:16" ht="15" customHeight="1">
      <c r="B1585" s="240" t="s">
        <v>23</v>
      </c>
      <c r="C1585" s="246">
        <f>'MARKAH UTAMA'!AS2105</f>
        <v>0</v>
      </c>
      <c r="D1585" s="245" t="s">
        <v>41</v>
      </c>
      <c r="E1585" s="245"/>
      <c r="F1585" s="245"/>
      <c r="G1585" s="240">
        <f>'MARKAH UTAMA'!AT2105</f>
        <v>0</v>
      </c>
      <c r="H1585" s="245" t="s">
        <v>40</v>
      </c>
      <c r="J1585" s="243">
        <f>'MARKAH UTAMA'!AU2105</f>
        <v>0</v>
      </c>
      <c r="K1585" s="245" t="s">
        <v>63</v>
      </c>
      <c r="M1585" s="247"/>
      <c r="P1585" s="245"/>
    </row>
    <row r="1586" spans="7:9" ht="15" customHeight="1" thickBot="1">
      <c r="G1586" s="246"/>
      <c r="H1586" s="246"/>
      <c r="I1586" s="246"/>
    </row>
    <row r="1587" spans="2:17" ht="15" customHeight="1">
      <c r="B1587" s="389" t="s">
        <v>29</v>
      </c>
      <c r="C1587" s="342"/>
      <c r="D1587" s="342"/>
      <c r="E1587" s="342"/>
      <c r="F1587" s="342"/>
      <c r="G1587" s="342"/>
      <c r="H1587" s="342"/>
      <c r="I1587" s="342"/>
      <c r="J1587" s="390"/>
      <c r="K1587" s="341" t="s">
        <v>57</v>
      </c>
      <c r="L1587" s="342"/>
      <c r="M1587" s="342"/>
      <c r="N1587" s="342"/>
      <c r="O1587" s="342"/>
      <c r="P1587" s="342"/>
      <c r="Q1587" s="374"/>
    </row>
    <row r="1588" spans="2:18" ht="15" customHeight="1">
      <c r="B1588" s="248"/>
      <c r="C1588" s="249"/>
      <c r="D1588" s="250"/>
      <c r="E1588" s="250"/>
      <c r="F1588" s="250"/>
      <c r="G1588" s="250"/>
      <c r="H1588" s="250"/>
      <c r="I1588" s="250"/>
      <c r="J1588" s="251"/>
      <c r="K1588" s="375" t="s">
        <v>58</v>
      </c>
      <c r="L1588" s="376"/>
      <c r="M1588" s="375" t="s">
        <v>59</v>
      </c>
      <c r="N1588" s="376"/>
      <c r="O1588" s="375" t="s">
        <v>54</v>
      </c>
      <c r="P1588" s="377"/>
      <c r="Q1588" s="378"/>
      <c r="R1588" s="252"/>
    </row>
    <row r="1589" spans="2:18" ht="15" customHeight="1">
      <c r="B1589" s="253" t="s">
        <v>10</v>
      </c>
      <c r="C1589" s="254"/>
      <c r="D1589" s="255"/>
      <c r="E1589" s="255"/>
      <c r="F1589" s="255"/>
      <c r="G1589" s="255"/>
      <c r="H1589" s="255"/>
      <c r="I1589" s="255"/>
      <c r="J1589" s="256"/>
      <c r="K1589" s="257"/>
      <c r="L1589" s="258"/>
      <c r="M1589" s="259"/>
      <c r="N1589" s="258"/>
      <c r="O1589" s="415">
        <f>'MARKAH UTAMA'!M2105</f>
        <v>0</v>
      </c>
      <c r="P1589" s="416"/>
      <c r="Q1589" s="417"/>
      <c r="R1589" s="252"/>
    </row>
    <row r="1590" spans="2:18" ht="15" customHeight="1">
      <c r="B1590" s="260" t="str">
        <f>'MARKAH UTAMA'!D$13</f>
        <v>Karangan</v>
      </c>
      <c r="C1590" s="261"/>
      <c r="D1590" s="261"/>
      <c r="E1590" s="261"/>
      <c r="F1590" s="261"/>
      <c r="G1590" s="261"/>
      <c r="H1590" s="261"/>
      <c r="I1590" s="261"/>
      <c r="J1590" s="262"/>
      <c r="K1590" s="263">
        <f>'MARKAH UTAMA'!D$12</f>
        <v>20</v>
      </c>
      <c r="L1590" s="264"/>
      <c r="M1590" s="263">
        <f>'MARKAH UTAMA'!D2105</f>
        <v>0</v>
      </c>
      <c r="N1590" s="265"/>
      <c r="O1590" s="409"/>
      <c r="P1590" s="410"/>
      <c r="Q1590" s="411"/>
      <c r="R1590" s="266"/>
    </row>
    <row r="1591" spans="2:18" ht="15" customHeight="1">
      <c r="B1591" s="267" t="str">
        <f>'MARKAH UTAMA'!E$13</f>
        <v>Pemahaman</v>
      </c>
      <c r="C1591" s="249"/>
      <c r="D1591" s="249"/>
      <c r="E1591" s="249"/>
      <c r="F1591" s="249"/>
      <c r="G1591" s="249"/>
      <c r="H1591" s="249"/>
      <c r="I1591" s="249"/>
      <c r="J1591" s="265"/>
      <c r="K1591" s="263">
        <f>'MARKAH UTAMA'!E$12</f>
        <v>10</v>
      </c>
      <c r="L1591" s="264"/>
      <c r="M1591" s="263">
        <f>'MARKAH UTAMA'!E2105</f>
        <v>0</v>
      </c>
      <c r="N1591" s="265"/>
      <c r="O1591" s="409"/>
      <c r="P1591" s="410"/>
      <c r="Q1591" s="411"/>
      <c r="R1591" s="266"/>
    </row>
    <row r="1592" spans="2:18" ht="15" customHeight="1">
      <c r="B1592" s="267" t="str">
        <f>'MARKAH UTAMA'!F$13</f>
        <v>Tatabahasa</v>
      </c>
      <c r="C1592" s="249"/>
      <c r="D1592" s="249"/>
      <c r="E1592" s="249"/>
      <c r="F1592" s="249"/>
      <c r="G1592" s="249"/>
      <c r="H1592" s="249"/>
      <c r="I1592" s="249"/>
      <c r="J1592" s="265"/>
      <c r="K1592" s="263">
        <f>'MARKAH UTAMA'!F$12</f>
        <v>20</v>
      </c>
      <c r="L1592" s="264"/>
      <c r="M1592" s="263">
        <f>'MARKAH UTAMA'!F2105</f>
        <v>0</v>
      </c>
      <c r="N1592" s="265"/>
      <c r="O1592" s="409"/>
      <c r="P1592" s="410"/>
      <c r="Q1592" s="411"/>
      <c r="R1592" s="266"/>
    </row>
    <row r="1593" spans="2:18" ht="15" customHeight="1">
      <c r="B1593" s="267" t="str">
        <f>'MARKAH UTAMA'!G$13</f>
        <v>Tulisan Rumi</v>
      </c>
      <c r="C1593" s="249"/>
      <c r="D1593" s="249"/>
      <c r="E1593" s="249"/>
      <c r="F1593" s="249"/>
      <c r="G1593" s="249"/>
      <c r="H1593" s="249"/>
      <c r="I1593" s="249"/>
      <c r="J1593" s="265"/>
      <c r="K1593" s="263">
        <f>'MARKAH UTAMA'!G$12</f>
        <v>5</v>
      </c>
      <c r="L1593" s="264"/>
      <c r="M1593" s="263">
        <f>'MARKAH UTAMA'!G2105</f>
        <v>0</v>
      </c>
      <c r="N1593" s="265"/>
      <c r="O1593" s="409"/>
      <c r="P1593" s="410"/>
      <c r="Q1593" s="411"/>
      <c r="R1593" s="266"/>
    </row>
    <row r="1594" spans="2:18" ht="15" customHeight="1">
      <c r="B1594" s="267" t="str">
        <f>'MARKAH UTAMA'!H$13</f>
        <v>Tulisan Jawi</v>
      </c>
      <c r="C1594" s="249"/>
      <c r="D1594" s="249"/>
      <c r="E1594" s="249"/>
      <c r="F1594" s="249"/>
      <c r="G1594" s="249"/>
      <c r="H1594" s="249"/>
      <c r="I1594" s="249"/>
      <c r="J1594" s="265"/>
      <c r="K1594" s="263">
        <f>'MARKAH UTAMA'!H$12</f>
        <v>5</v>
      </c>
      <c r="L1594" s="264"/>
      <c r="M1594" s="263">
        <f>'MARKAH UTAMA'!H2105</f>
        <v>0</v>
      </c>
      <c r="N1594" s="265"/>
      <c r="O1594" s="409"/>
      <c r="P1594" s="410"/>
      <c r="Q1594" s="411"/>
      <c r="R1594" s="266"/>
    </row>
    <row r="1595" spans="2:18" ht="15" customHeight="1">
      <c r="B1595" s="267" t="str">
        <f>'MARKAH UTAMA'!I$13</f>
        <v>Ejaan  &amp; Rencana Rumi</v>
      </c>
      <c r="C1595" s="249"/>
      <c r="D1595" s="249"/>
      <c r="E1595" s="249"/>
      <c r="F1595" s="249"/>
      <c r="G1595" s="249"/>
      <c r="H1595" s="249"/>
      <c r="I1595" s="249"/>
      <c r="J1595" s="265"/>
      <c r="K1595" s="263">
        <f>'MARKAH UTAMA'!I$12</f>
        <v>5</v>
      </c>
      <c r="L1595" s="264"/>
      <c r="M1595" s="263">
        <f>'MARKAH UTAMA'!I2105</f>
        <v>0</v>
      </c>
      <c r="N1595" s="265"/>
      <c r="O1595" s="409"/>
      <c r="P1595" s="410"/>
      <c r="Q1595" s="411"/>
      <c r="R1595" s="266"/>
    </row>
    <row r="1596" spans="2:18" ht="15" customHeight="1">
      <c r="B1596" s="268" t="str">
        <f>'MARKAH UTAMA'!J$13</f>
        <v>Ejaan &amp; Rencana Jawi</v>
      </c>
      <c r="C1596" s="249"/>
      <c r="D1596" s="249"/>
      <c r="E1596" s="249"/>
      <c r="F1596" s="249"/>
      <c r="G1596" s="249"/>
      <c r="H1596" s="249"/>
      <c r="I1596" s="249"/>
      <c r="J1596" s="265"/>
      <c r="K1596" s="263">
        <f>'MARKAH UTAMA'!J$12</f>
        <v>5</v>
      </c>
      <c r="L1596" s="264"/>
      <c r="M1596" s="263">
        <f>'MARKAH UTAMA'!J2105</f>
        <v>0</v>
      </c>
      <c r="N1596" s="265"/>
      <c r="O1596" s="409"/>
      <c r="P1596" s="410"/>
      <c r="Q1596" s="411"/>
      <c r="R1596" s="266"/>
    </row>
    <row r="1597" spans="2:18" ht="15" customHeight="1" thickBot="1">
      <c r="B1597" s="269" t="str">
        <f>'MARKAH UTAMA'!K$13</f>
        <v>Bacaan dan Lisan</v>
      </c>
      <c r="C1597" s="254"/>
      <c r="D1597" s="254"/>
      <c r="E1597" s="254"/>
      <c r="F1597" s="254"/>
      <c r="G1597" s="254"/>
      <c r="H1597" s="254"/>
      <c r="I1597" s="254"/>
      <c r="J1597" s="270"/>
      <c r="K1597" s="271">
        <f>'MARKAH UTAMA'!K$12</f>
        <v>30</v>
      </c>
      <c r="L1597" s="272"/>
      <c r="M1597" s="271">
        <f>'MARKAH UTAMA'!K2105</f>
        <v>0</v>
      </c>
      <c r="N1597" s="273"/>
      <c r="O1597" s="409"/>
      <c r="P1597" s="410"/>
      <c r="Q1597" s="411"/>
      <c r="R1597" s="266"/>
    </row>
    <row r="1598" spans="2:18" ht="15" customHeight="1" thickBot="1">
      <c r="B1598" s="274"/>
      <c r="C1598" s="403" t="s">
        <v>67</v>
      </c>
      <c r="D1598" s="404"/>
      <c r="E1598" s="404"/>
      <c r="F1598" s="404"/>
      <c r="G1598" s="404"/>
      <c r="H1598" s="404"/>
      <c r="I1598" s="404"/>
      <c r="J1598" s="405"/>
      <c r="K1598" s="277">
        <f>SUM(K1590:K1597)</f>
        <v>100</v>
      </c>
      <c r="L1598" s="275"/>
      <c r="M1598" s="277">
        <f>SUM(M1590:M1597)</f>
        <v>0</v>
      </c>
      <c r="N1598" s="278"/>
      <c r="O1598" s="412"/>
      <c r="P1598" s="413"/>
      <c r="Q1598" s="414"/>
      <c r="R1598" s="279"/>
    </row>
    <row r="1599" spans="2:18" ht="15" customHeight="1" thickTop="1">
      <c r="B1599" s="280" t="s">
        <v>22</v>
      </c>
      <c r="C1599" s="281"/>
      <c r="D1599" s="281"/>
      <c r="E1599" s="282"/>
      <c r="F1599" s="282"/>
      <c r="G1599" s="281"/>
      <c r="H1599" s="281"/>
      <c r="I1599" s="281"/>
      <c r="J1599" s="283"/>
      <c r="K1599" s="284"/>
      <c r="L1599" s="285"/>
      <c r="M1599" s="285"/>
      <c r="N1599" s="286"/>
      <c r="O1599" s="406">
        <f>'MARKAH UTAMA'!R2105</f>
        <v>0</v>
      </c>
      <c r="P1599" s="407"/>
      <c r="Q1599" s="408"/>
      <c r="R1599" s="279"/>
    </row>
    <row r="1600" spans="2:18" ht="15" customHeight="1">
      <c r="B1600" s="287" t="str">
        <f>'MARKAH UTAMA'!N$13</f>
        <v>Aktiviti</v>
      </c>
      <c r="C1600" s="288"/>
      <c r="D1600" s="261"/>
      <c r="E1600" s="289"/>
      <c r="F1600" s="289"/>
      <c r="G1600" s="261"/>
      <c r="H1600" s="261"/>
      <c r="I1600" s="261"/>
      <c r="J1600" s="261"/>
      <c r="K1600" s="263">
        <f>'MARKAH UTAMA'!N$12</f>
        <v>20</v>
      </c>
      <c r="L1600" s="264"/>
      <c r="M1600" s="263">
        <f>'MARKAH UTAMA'!N2105</f>
        <v>0</v>
      </c>
      <c r="N1600" s="264"/>
      <c r="O1600" s="409"/>
      <c r="P1600" s="410"/>
      <c r="Q1600" s="411"/>
      <c r="R1600" s="279"/>
    </row>
    <row r="1601" spans="2:18" ht="15" customHeight="1">
      <c r="B1601" s="290" t="str">
        <f>'MARKAH UTAMA'!O$13</f>
        <v>Congak &amp; Sifir</v>
      </c>
      <c r="C1601" s="249"/>
      <c r="D1601" s="249"/>
      <c r="E1601" s="291"/>
      <c r="F1601" s="291"/>
      <c r="G1601" s="249"/>
      <c r="H1601" s="249"/>
      <c r="I1601" s="249"/>
      <c r="J1601" s="249"/>
      <c r="K1601" s="263">
        <f>'MARKAH UTAMA'!O$12</f>
        <v>30</v>
      </c>
      <c r="L1601" s="264"/>
      <c r="M1601" s="263">
        <f>'MARKAH UTAMA'!O2105</f>
        <v>0</v>
      </c>
      <c r="N1601" s="264"/>
      <c r="O1601" s="409"/>
      <c r="P1601" s="410"/>
      <c r="Q1601" s="411"/>
      <c r="R1601" s="279"/>
    </row>
    <row r="1602" spans="2:18" ht="15" customHeight="1" thickBot="1">
      <c r="B1602" s="292" t="str">
        <f>'MARKAH UTAMA'!P$13</f>
        <v>Matematik</v>
      </c>
      <c r="C1602" s="254"/>
      <c r="D1602" s="254"/>
      <c r="E1602" s="293"/>
      <c r="F1602" s="293"/>
      <c r="G1602" s="293"/>
      <c r="H1602" s="293"/>
      <c r="I1602" s="293"/>
      <c r="J1602" s="293"/>
      <c r="K1602" s="294">
        <f>'MARKAH UTAMA'!P$12</f>
        <v>50</v>
      </c>
      <c r="L1602" s="295"/>
      <c r="M1602" s="294">
        <f>'MARKAH UTAMA'!P2105</f>
        <v>0</v>
      </c>
      <c r="N1602" s="296"/>
      <c r="O1602" s="409"/>
      <c r="P1602" s="410"/>
      <c r="Q1602" s="411"/>
      <c r="R1602" s="279"/>
    </row>
    <row r="1603" spans="2:18" ht="15" customHeight="1" thickBot="1">
      <c r="B1603" s="274"/>
      <c r="C1603" s="403" t="s">
        <v>67</v>
      </c>
      <c r="D1603" s="404"/>
      <c r="E1603" s="404"/>
      <c r="F1603" s="404"/>
      <c r="G1603" s="404"/>
      <c r="H1603" s="404"/>
      <c r="I1603" s="404"/>
      <c r="J1603" s="405"/>
      <c r="K1603" s="297">
        <f>SUM(K1600:K1602)</f>
        <v>100</v>
      </c>
      <c r="L1603" s="275"/>
      <c r="M1603" s="277">
        <f>SUM(M1600:M1602)</f>
        <v>0</v>
      </c>
      <c r="N1603" s="298"/>
      <c r="O1603" s="412"/>
      <c r="P1603" s="413"/>
      <c r="Q1603" s="414"/>
      <c r="R1603" s="279"/>
    </row>
    <row r="1604" spans="2:18" ht="15" customHeight="1" thickTop="1">
      <c r="B1604" s="280" t="s">
        <v>21</v>
      </c>
      <c r="C1604" s="281"/>
      <c r="D1604" s="281"/>
      <c r="E1604" s="282"/>
      <c r="F1604" s="282"/>
      <c r="G1604" s="281"/>
      <c r="H1604" s="281"/>
      <c r="I1604" s="281"/>
      <c r="J1604" s="283"/>
      <c r="K1604" s="284"/>
      <c r="L1604" s="285"/>
      <c r="M1604" s="285"/>
      <c r="N1604" s="286"/>
      <c r="O1604" s="406">
        <f>'MARKAH UTAMA'!Z2105</f>
        <v>0</v>
      </c>
      <c r="P1604" s="407"/>
      <c r="Q1604" s="408"/>
      <c r="R1604" s="266"/>
    </row>
    <row r="1605" spans="2:18" ht="15" customHeight="1">
      <c r="B1605" s="287" t="str">
        <f>'MARKAH UTAMA'!S$13</f>
        <v>Composition</v>
      </c>
      <c r="C1605" s="261"/>
      <c r="D1605" s="261"/>
      <c r="E1605" s="299"/>
      <c r="F1605" s="299"/>
      <c r="G1605" s="261"/>
      <c r="H1605" s="261"/>
      <c r="I1605" s="261"/>
      <c r="J1605" s="262"/>
      <c r="K1605" s="300">
        <f>'MARKAH UTAMA'!S$12</f>
        <v>20</v>
      </c>
      <c r="L1605" s="301"/>
      <c r="M1605" s="300">
        <f>'MARKAH UTAMA'!S2105</f>
        <v>0</v>
      </c>
      <c r="N1605" s="301"/>
      <c r="O1605" s="409"/>
      <c r="P1605" s="410"/>
      <c r="Q1605" s="411"/>
      <c r="R1605" s="266"/>
    </row>
    <row r="1606" spans="2:18" ht="15" customHeight="1">
      <c r="B1606" s="302" t="str">
        <f>'MARKAH UTAMA'!T$13</f>
        <v>Grammar</v>
      </c>
      <c r="C1606" s="303"/>
      <c r="D1606" s="249"/>
      <c r="E1606" s="291"/>
      <c r="F1606" s="291"/>
      <c r="G1606" s="291"/>
      <c r="H1606" s="291"/>
      <c r="I1606" s="291"/>
      <c r="J1606" s="265"/>
      <c r="K1606" s="263">
        <f>'MARKAH UTAMA'!T2316</f>
        <v>0</v>
      </c>
      <c r="L1606" s="264"/>
      <c r="M1606" s="263">
        <f>'MARKAH UTAMA'!T2105</f>
        <v>0</v>
      </c>
      <c r="N1606" s="264"/>
      <c r="O1606" s="409"/>
      <c r="P1606" s="410"/>
      <c r="Q1606" s="411"/>
      <c r="R1606" s="266"/>
    </row>
    <row r="1607" spans="2:18" ht="15" customHeight="1">
      <c r="B1607" s="302" t="str">
        <f>'MARKAH UTAMA'!U$13</f>
        <v>Comprehension</v>
      </c>
      <c r="C1607" s="303"/>
      <c r="D1607" s="249"/>
      <c r="E1607" s="291"/>
      <c r="F1607" s="291"/>
      <c r="G1607" s="249"/>
      <c r="H1607" s="249"/>
      <c r="I1607" s="249"/>
      <c r="J1607" s="265"/>
      <c r="K1607" s="263">
        <f>'MARKAH UTAMA'!U$12</f>
        <v>10</v>
      </c>
      <c r="L1607" s="264"/>
      <c r="M1607" s="263">
        <f>'MARKAH UTAMA'!U2105</f>
        <v>0</v>
      </c>
      <c r="N1607" s="264"/>
      <c r="O1607" s="409"/>
      <c r="P1607" s="410"/>
      <c r="Q1607" s="411"/>
      <c r="R1607" s="266"/>
    </row>
    <row r="1608" spans="2:18" ht="15" customHeight="1">
      <c r="B1608" s="302" t="str">
        <f>'MARKAH UTAMA'!V$13</f>
        <v>Vocabulary</v>
      </c>
      <c r="C1608" s="249"/>
      <c r="D1608" s="249"/>
      <c r="E1608" s="291"/>
      <c r="F1608" s="291"/>
      <c r="G1608" s="249"/>
      <c r="H1608" s="249"/>
      <c r="I1608" s="249"/>
      <c r="J1608" s="265"/>
      <c r="K1608" s="263">
        <f>'MARKAH UTAMA'!V$12</f>
        <v>10</v>
      </c>
      <c r="L1608" s="264"/>
      <c r="M1608" s="263">
        <f>'MARKAH UTAMA'!V2105</f>
        <v>0</v>
      </c>
      <c r="N1608" s="264"/>
      <c r="O1608" s="409"/>
      <c r="P1608" s="410"/>
      <c r="Q1608" s="411"/>
      <c r="R1608" s="266"/>
    </row>
    <row r="1609" spans="2:18" ht="15" customHeight="1">
      <c r="B1609" s="302" t="str">
        <f>'MARKAH UTAMA'!W$13</f>
        <v>Spelling</v>
      </c>
      <c r="C1609" s="249"/>
      <c r="D1609" s="249"/>
      <c r="E1609" s="291"/>
      <c r="F1609" s="291"/>
      <c r="G1609" s="249"/>
      <c r="H1609" s="249"/>
      <c r="I1609" s="249"/>
      <c r="J1609" s="265"/>
      <c r="K1609" s="263">
        <f>'MARKAH UTAMA'!W$12</f>
        <v>10</v>
      </c>
      <c r="L1609" s="264"/>
      <c r="M1609" s="263">
        <f>'MARKAH UTAMA'!W2105</f>
        <v>0</v>
      </c>
      <c r="N1609" s="264"/>
      <c r="O1609" s="409"/>
      <c r="P1609" s="410"/>
      <c r="Q1609" s="411"/>
      <c r="R1609" s="266"/>
    </row>
    <row r="1610" spans="2:18" ht="15" customHeight="1" thickBot="1">
      <c r="B1610" s="292" t="str">
        <f>'MARKAH UTAMA'!X$13</f>
        <v>Reading &amp; Oral</v>
      </c>
      <c r="C1610" s="254"/>
      <c r="D1610" s="254"/>
      <c r="E1610" s="304"/>
      <c r="F1610" s="304"/>
      <c r="G1610" s="254"/>
      <c r="H1610" s="254"/>
      <c r="I1610" s="254"/>
      <c r="J1610" s="270"/>
      <c r="K1610" s="294">
        <f>'MARKAH UTAMA'!X$12</f>
        <v>30</v>
      </c>
      <c r="L1610" s="296"/>
      <c r="M1610" s="294">
        <f>'MARKAH UTAMA'!X2105</f>
        <v>0</v>
      </c>
      <c r="N1610" s="296"/>
      <c r="O1610" s="409"/>
      <c r="P1610" s="410"/>
      <c r="Q1610" s="411"/>
      <c r="R1610" s="266"/>
    </row>
    <row r="1611" spans="2:18" ht="15" customHeight="1" thickBot="1">
      <c r="B1611" s="274"/>
      <c r="C1611" s="403" t="s">
        <v>67</v>
      </c>
      <c r="D1611" s="404"/>
      <c r="E1611" s="404"/>
      <c r="F1611" s="404"/>
      <c r="G1611" s="404"/>
      <c r="H1611" s="404"/>
      <c r="I1611" s="404"/>
      <c r="J1611" s="405"/>
      <c r="K1611" s="275">
        <f>SUM(K1605:K1610)</f>
        <v>80</v>
      </c>
      <c r="L1611" s="275"/>
      <c r="M1611" s="297">
        <f>SUM(M1605:M1610)</f>
        <v>0</v>
      </c>
      <c r="N1611" s="305"/>
      <c r="O1611" s="412"/>
      <c r="P1611" s="413"/>
      <c r="Q1611" s="414"/>
      <c r="R1611" s="279"/>
    </row>
    <row r="1612" spans="2:18" ht="15" customHeight="1" thickTop="1">
      <c r="B1612" s="306" t="str">
        <f>'MARKAH UTAMA'!AA$13</f>
        <v>PELAJARAN AM</v>
      </c>
      <c r="C1612" s="307"/>
      <c r="D1612" s="308"/>
      <c r="E1612" s="308"/>
      <c r="F1612" s="308"/>
      <c r="G1612" s="261"/>
      <c r="H1612" s="261"/>
      <c r="I1612" s="261"/>
      <c r="J1612" s="261"/>
      <c r="K1612" s="300">
        <f>'MARKAH UTAMA'!AA$11</f>
        <v>100</v>
      </c>
      <c r="L1612" s="261"/>
      <c r="M1612" s="300">
        <f>'MARKAH UTAMA'!AA2105</f>
        <v>0</v>
      </c>
      <c r="N1612" s="301"/>
      <c r="O1612" s="400">
        <f>'MARKAH UTAMA'!AB2105</f>
        <v>0</v>
      </c>
      <c r="P1612" s="401"/>
      <c r="Q1612" s="402"/>
      <c r="R1612" s="279"/>
    </row>
    <row r="1613" spans="2:18" ht="15" customHeight="1">
      <c r="B1613" s="309" t="str">
        <f>'MARKAH UTAMA'!AC$13</f>
        <v>S I V I K</v>
      </c>
      <c r="C1613" s="310"/>
      <c r="D1613" s="311"/>
      <c r="E1613" s="311"/>
      <c r="F1613" s="311"/>
      <c r="G1613" s="249"/>
      <c r="H1613" s="249"/>
      <c r="I1613" s="249"/>
      <c r="J1613" s="249"/>
      <c r="K1613" s="263">
        <f>'MARKAH UTAMA'!AC$11</f>
        <v>50</v>
      </c>
      <c r="L1613" s="249"/>
      <c r="M1613" s="263">
        <f>'MARKAH UTAMA'!AC2105</f>
        <v>0</v>
      </c>
      <c r="N1613" s="264"/>
      <c r="O1613" s="382">
        <f>'MARKAH UTAMA'!AD2105</f>
        <v>0</v>
      </c>
      <c r="P1613" s="383"/>
      <c r="Q1613" s="384"/>
      <c r="R1613" s="279"/>
    </row>
    <row r="1614" spans="2:18" ht="15" customHeight="1">
      <c r="B1614" s="309" t="str">
        <f>'MARKAH UTAMA'!AE$13</f>
        <v>L U K I S A N</v>
      </c>
      <c r="C1614" s="310"/>
      <c r="D1614" s="310"/>
      <c r="E1614" s="310"/>
      <c r="F1614" s="310"/>
      <c r="G1614" s="249"/>
      <c r="H1614" s="249"/>
      <c r="I1614" s="249"/>
      <c r="J1614" s="249"/>
      <c r="K1614" s="263">
        <f>'MARKAH UTAMA'!AE$11</f>
        <v>50</v>
      </c>
      <c r="L1614" s="249"/>
      <c r="M1614" s="263">
        <f>'MARKAH UTAMA'!AE2105</f>
        <v>0</v>
      </c>
      <c r="N1614" s="264"/>
      <c r="O1614" s="382">
        <f>'MARKAH UTAMA'!AF2105</f>
        <v>0</v>
      </c>
      <c r="P1614" s="383"/>
      <c r="Q1614" s="384"/>
      <c r="R1614" s="279"/>
    </row>
    <row r="1615" spans="2:18" ht="15" customHeight="1">
      <c r="B1615" s="309" t="str">
        <f>'MARKAH UTAMA'!AG$13</f>
        <v>PELAJARAN  UGAMA ISLAM</v>
      </c>
      <c r="C1615" s="310"/>
      <c r="D1615" s="310"/>
      <c r="E1615" s="310"/>
      <c r="F1615" s="310"/>
      <c r="G1615" s="249"/>
      <c r="H1615" s="249"/>
      <c r="I1615" s="249"/>
      <c r="J1615" s="249"/>
      <c r="K1615" s="263">
        <f>'MARKAH UTAMA'!AG$11</f>
        <v>100</v>
      </c>
      <c r="L1615" s="249"/>
      <c r="M1615" s="263">
        <f>'MARKAH UTAMA'!AG2105</f>
        <v>0</v>
      </c>
      <c r="N1615" s="264"/>
      <c r="O1615" s="382">
        <f>'MARKAH UTAMA'!AH2105</f>
        <v>0</v>
      </c>
      <c r="P1615" s="383"/>
      <c r="Q1615" s="384"/>
      <c r="R1615" s="279"/>
    </row>
    <row r="1616" spans="2:18" ht="15" customHeight="1" thickBot="1">
      <c r="B1616" s="312" t="str">
        <f>'MARKAH UTAMA'!AI$13</f>
        <v>PENDIDIKAN JASMANI</v>
      </c>
      <c r="C1616" s="313"/>
      <c r="D1616" s="314"/>
      <c r="E1616" s="314"/>
      <c r="F1616" s="314"/>
      <c r="G1616" s="254"/>
      <c r="H1616" s="254"/>
      <c r="I1616" s="254"/>
      <c r="J1616" s="254"/>
      <c r="K1616" s="294">
        <f>'MARKAH UTAMA'!AI$11</f>
        <v>50</v>
      </c>
      <c r="L1616" s="254"/>
      <c r="M1616" s="294">
        <f>'MARKAH UTAMA'!AI2105</f>
        <v>0</v>
      </c>
      <c r="N1616" s="296"/>
      <c r="O1616" s="394">
        <f>'MARKAH UTAMA'!AJ2105</f>
        <v>0</v>
      </c>
      <c r="P1616" s="395"/>
      <c r="Q1616" s="396"/>
      <c r="R1616" s="279"/>
    </row>
    <row r="1617" spans="2:17" ht="15" customHeight="1" thickBot="1">
      <c r="B1617" s="315"/>
      <c r="C1617" s="316"/>
      <c r="D1617" s="387" t="s">
        <v>65</v>
      </c>
      <c r="E1617" s="387"/>
      <c r="F1617" s="387"/>
      <c r="G1617" s="387"/>
      <c r="H1617" s="387"/>
      <c r="I1617" s="387"/>
      <c r="J1617" s="388"/>
      <c r="K1617" s="277">
        <f>'MARKAH UTAMA'!AK2102</f>
        <v>0</v>
      </c>
      <c r="L1617" s="277"/>
      <c r="M1617" s="277">
        <f>M1598+M1603+M1611+M1612+M1613+M1614+M1615+M1616</f>
        <v>0</v>
      </c>
      <c r="N1617" s="298"/>
      <c r="O1617" s="397">
        <f>'MARKAH UTAMA'!AM2105</f>
        <v>0</v>
      </c>
      <c r="P1617" s="398"/>
      <c r="Q1617" s="399"/>
    </row>
    <row r="1618" spans="2:17" ht="15" customHeight="1" thickBot="1" thickTop="1">
      <c r="B1618" s="391" t="s">
        <v>66</v>
      </c>
      <c r="C1618" s="392"/>
      <c r="D1618" s="392"/>
      <c r="E1618" s="392"/>
      <c r="F1618" s="392"/>
      <c r="G1618" s="392"/>
      <c r="H1618" s="392"/>
      <c r="I1618" s="392"/>
      <c r="J1618" s="393"/>
      <c r="K1618" s="379" t="e">
        <f>M1617/K1617</f>
        <v>#DIV/0!</v>
      </c>
      <c r="L1618" s="380"/>
      <c r="M1618" s="380"/>
      <c r="N1618" s="380"/>
      <c r="O1618" s="380"/>
      <c r="P1618" s="380"/>
      <c r="Q1618" s="381"/>
    </row>
    <row r="1619" spans="2:17" ht="15" customHeight="1">
      <c r="B1619" s="317"/>
      <c r="C1619" s="318"/>
      <c r="D1619" s="319"/>
      <c r="E1619" s="319"/>
      <c r="F1619" s="318"/>
      <c r="G1619" s="318"/>
      <c r="H1619" s="318"/>
      <c r="I1619" s="318"/>
      <c r="J1619" s="318"/>
      <c r="K1619" s="320"/>
      <c r="L1619" s="320"/>
      <c r="M1619" s="320"/>
      <c r="N1619" s="320"/>
      <c r="O1619" s="320"/>
      <c r="P1619" s="320"/>
      <c r="Q1619" s="320"/>
    </row>
    <row r="1620" spans="2:19" ht="15" customHeight="1">
      <c r="B1620" s="240" t="s">
        <v>60</v>
      </c>
      <c r="C1620" s="321"/>
      <c r="D1620" s="385">
        <f>'MARKAH UTAMA'!$AL$37</f>
        <v>0.7818315018315019</v>
      </c>
      <c r="E1620" s="385"/>
      <c r="F1620" s="385"/>
      <c r="G1620" s="321" t="s">
        <v>32</v>
      </c>
      <c r="L1620" s="322">
        <f>'MARKAH UTAMA'!AM2105</f>
        <v>0</v>
      </c>
      <c r="M1620" s="321" t="s">
        <v>31</v>
      </c>
      <c r="N1620" s="321"/>
      <c r="O1620" s="321"/>
      <c r="P1620" s="335">
        <f>'MARKAH UTAMA'!$AW$9</f>
        <v>21</v>
      </c>
      <c r="Q1620" s="245" t="s">
        <v>64</v>
      </c>
      <c r="S1620" s="324"/>
    </row>
    <row r="1621" spans="2:19" ht="15" customHeight="1">
      <c r="B1621" s="325" t="s">
        <v>61</v>
      </c>
      <c r="C1621" s="321"/>
      <c r="D1621" s="325"/>
      <c r="E1621" s="386">
        <f>'MARKAH UTAMA'!AV2105</f>
        <v>0</v>
      </c>
      <c r="F1621" s="386"/>
      <c r="G1621" s="321" t="s">
        <v>45</v>
      </c>
      <c r="I1621" s="240" t="s">
        <v>62</v>
      </c>
      <c r="J1621" s="220">
        <f>'MARKAH UTAMA'!AW2105</f>
        <v>0</v>
      </c>
      <c r="K1621" s="325" t="s">
        <v>45</v>
      </c>
      <c r="M1621" s="325" t="s">
        <v>33</v>
      </c>
      <c r="N1621" s="241"/>
      <c r="O1621" s="220">
        <f>'MARKAH UTAMA'!AX2105</f>
        <v>0</v>
      </c>
      <c r="P1621" s="325" t="s">
        <v>45</v>
      </c>
      <c r="Q1621" s="242"/>
      <c r="S1621" s="324"/>
    </row>
    <row r="1622" spans="2:19" ht="15" customHeight="1">
      <c r="B1622" s="321"/>
      <c r="C1622" s="321"/>
      <c r="D1622" s="324"/>
      <c r="E1622" s="324"/>
      <c r="F1622" s="324"/>
      <c r="G1622" s="324"/>
      <c r="H1622" s="324"/>
      <c r="I1622" s="324"/>
      <c r="J1622" s="324"/>
      <c r="K1622" s="324"/>
      <c r="L1622" s="324"/>
      <c r="M1622" s="324"/>
      <c r="N1622" s="324"/>
      <c r="O1622" s="324"/>
      <c r="P1622" s="324"/>
      <c r="Q1622" s="242"/>
      <c r="S1622" s="324"/>
    </row>
    <row r="1623" spans="2:19" ht="15" customHeight="1">
      <c r="B1623" s="326" t="s">
        <v>68</v>
      </c>
      <c r="C1623" s="324"/>
      <c r="D1623" s="324"/>
      <c r="E1623" s="324"/>
      <c r="F1623" s="324"/>
      <c r="G1623" s="324"/>
      <c r="H1623" s="324"/>
      <c r="I1623" s="324"/>
      <c r="J1623" s="324"/>
      <c r="K1623" s="324"/>
      <c r="L1623" s="324"/>
      <c r="M1623" s="324"/>
      <c r="N1623" s="324"/>
      <c r="O1623" s="324"/>
      <c r="P1623" s="324"/>
      <c r="Q1623" s="242"/>
      <c r="S1623" s="324"/>
    </row>
    <row r="1624" spans="2:17" ht="15" customHeight="1">
      <c r="B1624" s="327"/>
      <c r="C1624" s="327"/>
      <c r="D1624" s="327"/>
      <c r="E1624" s="327"/>
      <c r="F1624" s="327"/>
      <c r="G1624" s="327"/>
      <c r="H1624" s="327"/>
      <c r="I1624" s="327"/>
      <c r="J1624" s="327"/>
      <c r="K1624" s="327"/>
      <c r="L1624" s="327"/>
      <c r="M1624" s="327"/>
      <c r="N1624" s="327"/>
      <c r="O1624" s="327"/>
      <c r="P1624" s="327"/>
      <c r="Q1624" s="328"/>
    </row>
    <row r="1625" spans="2:17" ht="15" customHeight="1">
      <c r="B1625" s="329"/>
      <c r="C1625" s="329"/>
      <c r="D1625" s="329"/>
      <c r="E1625" s="329"/>
      <c r="F1625" s="329"/>
      <c r="G1625" s="329"/>
      <c r="H1625" s="329"/>
      <c r="I1625" s="329"/>
      <c r="J1625" s="329"/>
      <c r="K1625" s="329"/>
      <c r="L1625" s="329"/>
      <c r="M1625" s="329"/>
      <c r="N1625" s="329"/>
      <c r="O1625" s="329"/>
      <c r="P1625" s="329"/>
      <c r="Q1625" s="330"/>
    </row>
    <row r="1626" spans="2:17" ht="15" customHeight="1">
      <c r="B1626" s="329"/>
      <c r="C1626" s="329"/>
      <c r="D1626" s="329"/>
      <c r="E1626" s="329"/>
      <c r="F1626" s="329"/>
      <c r="G1626" s="329"/>
      <c r="H1626" s="329"/>
      <c r="I1626" s="329"/>
      <c r="J1626" s="329"/>
      <c r="K1626" s="329"/>
      <c r="L1626" s="329"/>
      <c r="M1626" s="329"/>
      <c r="N1626" s="329"/>
      <c r="O1626" s="329"/>
      <c r="P1626" s="329"/>
      <c r="Q1626" s="330"/>
    </row>
    <row r="1627" spans="2:17" ht="15" customHeight="1">
      <c r="B1627" s="329"/>
      <c r="C1627" s="329"/>
      <c r="D1627" s="329"/>
      <c r="E1627" s="329"/>
      <c r="F1627" s="329"/>
      <c r="G1627" s="329"/>
      <c r="H1627" s="329"/>
      <c r="I1627" s="329"/>
      <c r="J1627" s="329"/>
      <c r="K1627" s="329"/>
      <c r="L1627" s="329"/>
      <c r="M1627" s="329"/>
      <c r="N1627" s="329"/>
      <c r="O1627" s="329"/>
      <c r="P1627" s="329"/>
      <c r="Q1627" s="330"/>
    </row>
    <row r="1628" spans="2:17" ht="15" customHeight="1">
      <c r="B1628" s="329"/>
      <c r="C1628" s="329"/>
      <c r="D1628" s="329"/>
      <c r="E1628" s="329"/>
      <c r="F1628" s="329"/>
      <c r="G1628" s="329"/>
      <c r="H1628" s="329"/>
      <c r="I1628" s="329"/>
      <c r="J1628" s="329"/>
      <c r="K1628" s="329"/>
      <c r="L1628" s="329"/>
      <c r="M1628" s="329"/>
      <c r="N1628" s="329"/>
      <c r="O1628" s="329"/>
      <c r="P1628" s="329"/>
      <c r="Q1628" s="330"/>
    </row>
    <row r="1629" spans="2:17" ht="15" customHeight="1">
      <c r="B1629" s="329"/>
      <c r="C1629" s="329"/>
      <c r="D1629" s="329"/>
      <c r="E1629" s="329"/>
      <c r="F1629" s="329"/>
      <c r="G1629" s="329"/>
      <c r="H1629" s="329"/>
      <c r="I1629" s="329"/>
      <c r="J1629" s="329"/>
      <c r="K1629" s="329"/>
      <c r="L1629" s="329"/>
      <c r="M1629" s="329"/>
      <c r="N1629" s="329"/>
      <c r="O1629" s="329"/>
      <c r="P1629" s="329"/>
      <c r="Q1629" s="330"/>
    </row>
    <row r="1630" spans="2:17" ht="15" customHeight="1">
      <c r="B1630" s="329"/>
      <c r="C1630" s="329"/>
      <c r="D1630" s="329"/>
      <c r="E1630" s="329"/>
      <c r="F1630" s="329"/>
      <c r="G1630" s="329"/>
      <c r="H1630" s="329"/>
      <c r="I1630" s="329"/>
      <c r="J1630" s="329"/>
      <c r="K1630" s="329"/>
      <c r="L1630" s="329"/>
      <c r="M1630" s="329"/>
      <c r="N1630" s="329"/>
      <c r="O1630" s="329"/>
      <c r="P1630" s="329"/>
      <c r="Q1630" s="330"/>
    </row>
    <row r="1642" spans="2:4" ht="15" customHeight="1">
      <c r="B1642" s="240" t="s">
        <v>24</v>
      </c>
      <c r="D1642" s="240">
        <f>'MARKAH UTAMA'!C2166</f>
        <v>0</v>
      </c>
    </row>
    <row r="1644" spans="2:16" ht="15" customHeight="1">
      <c r="B1644" s="240" t="str">
        <f>$B$4</f>
        <v>Sekolah Rendah Haji Tarif, Brunei I</v>
      </c>
      <c r="K1644" s="240" t="s">
        <v>55</v>
      </c>
      <c r="M1644" s="243"/>
      <c r="N1644" s="243"/>
      <c r="O1644" s="244">
        <f>'MARKAH UTAMA'!AR2166</f>
        <v>0</v>
      </c>
      <c r="P1644" s="244"/>
    </row>
    <row r="1645" spans="2:14" ht="15" customHeight="1">
      <c r="B1645" s="245" t="str">
        <f>$B$5</f>
        <v>DARJAH : 3</v>
      </c>
      <c r="C1645" s="245"/>
      <c r="K1645" s="244" t="s">
        <v>56</v>
      </c>
      <c r="L1645" s="331"/>
      <c r="M1645" s="241">
        <f>$M$5</f>
        <v>0</v>
      </c>
      <c r="N1645" s="241"/>
    </row>
    <row r="1646" spans="2:16" ht="15" customHeight="1">
      <c r="B1646" s="240" t="s">
        <v>23</v>
      </c>
      <c r="C1646" s="246">
        <f>'MARKAH UTAMA'!AS2166</f>
        <v>0</v>
      </c>
      <c r="D1646" s="245" t="s">
        <v>41</v>
      </c>
      <c r="E1646" s="245"/>
      <c r="F1646" s="245"/>
      <c r="G1646" s="240">
        <f>'MARKAH UTAMA'!AT2166</f>
        <v>0</v>
      </c>
      <c r="H1646" s="245" t="s">
        <v>40</v>
      </c>
      <c r="J1646" s="243">
        <f>'MARKAH UTAMA'!AU2166</f>
        <v>0</v>
      </c>
      <c r="K1646" s="245" t="s">
        <v>63</v>
      </c>
      <c r="M1646" s="247"/>
      <c r="P1646" s="245"/>
    </row>
    <row r="1647" spans="7:9" ht="15" customHeight="1" thickBot="1">
      <c r="G1647" s="246"/>
      <c r="H1647" s="246"/>
      <c r="I1647" s="246"/>
    </row>
    <row r="1648" spans="2:17" ht="15" customHeight="1">
      <c r="B1648" s="389" t="s">
        <v>29</v>
      </c>
      <c r="C1648" s="342"/>
      <c r="D1648" s="342"/>
      <c r="E1648" s="342"/>
      <c r="F1648" s="342"/>
      <c r="G1648" s="342"/>
      <c r="H1648" s="342"/>
      <c r="I1648" s="342"/>
      <c r="J1648" s="390"/>
      <c r="K1648" s="341" t="s">
        <v>57</v>
      </c>
      <c r="L1648" s="342"/>
      <c r="M1648" s="342"/>
      <c r="N1648" s="342"/>
      <c r="O1648" s="342"/>
      <c r="P1648" s="342"/>
      <c r="Q1648" s="374"/>
    </row>
    <row r="1649" spans="2:18" ht="15" customHeight="1">
      <c r="B1649" s="248"/>
      <c r="C1649" s="249"/>
      <c r="D1649" s="250"/>
      <c r="E1649" s="250"/>
      <c r="F1649" s="250"/>
      <c r="G1649" s="250"/>
      <c r="H1649" s="250"/>
      <c r="I1649" s="250"/>
      <c r="J1649" s="251"/>
      <c r="K1649" s="375" t="s">
        <v>58</v>
      </c>
      <c r="L1649" s="376"/>
      <c r="M1649" s="375" t="s">
        <v>59</v>
      </c>
      <c r="N1649" s="376"/>
      <c r="O1649" s="375" t="s">
        <v>54</v>
      </c>
      <c r="P1649" s="377"/>
      <c r="Q1649" s="378"/>
      <c r="R1649" s="252"/>
    </row>
    <row r="1650" spans="2:18" ht="15" customHeight="1">
      <c r="B1650" s="253" t="s">
        <v>10</v>
      </c>
      <c r="C1650" s="254"/>
      <c r="D1650" s="255"/>
      <c r="E1650" s="255"/>
      <c r="F1650" s="255"/>
      <c r="G1650" s="255"/>
      <c r="H1650" s="255"/>
      <c r="I1650" s="255"/>
      <c r="J1650" s="256"/>
      <c r="K1650" s="257"/>
      <c r="L1650" s="258"/>
      <c r="M1650" s="259"/>
      <c r="N1650" s="258"/>
      <c r="O1650" s="415">
        <f>'MARKAH UTAMA'!M2166</f>
        <v>0</v>
      </c>
      <c r="P1650" s="416"/>
      <c r="Q1650" s="417"/>
      <c r="R1650" s="252"/>
    </row>
    <row r="1651" spans="2:18" ht="15" customHeight="1">
      <c r="B1651" s="260" t="str">
        <f>'MARKAH UTAMA'!D$13</f>
        <v>Karangan</v>
      </c>
      <c r="C1651" s="261"/>
      <c r="D1651" s="261"/>
      <c r="E1651" s="261"/>
      <c r="F1651" s="261"/>
      <c r="G1651" s="261"/>
      <c r="H1651" s="261"/>
      <c r="I1651" s="261"/>
      <c r="J1651" s="262"/>
      <c r="K1651" s="263">
        <f>'MARKAH UTAMA'!D$12</f>
        <v>20</v>
      </c>
      <c r="L1651" s="264"/>
      <c r="M1651" s="263">
        <f>'MARKAH UTAMA'!D2166</f>
        <v>0</v>
      </c>
      <c r="N1651" s="265"/>
      <c r="O1651" s="409"/>
      <c r="P1651" s="410"/>
      <c r="Q1651" s="411"/>
      <c r="R1651" s="266"/>
    </row>
    <row r="1652" spans="2:18" ht="15" customHeight="1">
      <c r="B1652" s="267" t="str">
        <f>'MARKAH UTAMA'!E$13</f>
        <v>Pemahaman</v>
      </c>
      <c r="C1652" s="249"/>
      <c r="D1652" s="249"/>
      <c r="E1652" s="249"/>
      <c r="F1652" s="249"/>
      <c r="G1652" s="249"/>
      <c r="H1652" s="249"/>
      <c r="I1652" s="249"/>
      <c r="J1652" s="265"/>
      <c r="K1652" s="263">
        <f>'MARKAH UTAMA'!E$12</f>
        <v>10</v>
      </c>
      <c r="L1652" s="264"/>
      <c r="M1652" s="263">
        <f>'MARKAH UTAMA'!E2166</f>
        <v>0</v>
      </c>
      <c r="N1652" s="265"/>
      <c r="O1652" s="409"/>
      <c r="P1652" s="410"/>
      <c r="Q1652" s="411"/>
      <c r="R1652" s="266"/>
    </row>
    <row r="1653" spans="2:18" ht="15" customHeight="1">
      <c r="B1653" s="267" t="str">
        <f>'MARKAH UTAMA'!F$13</f>
        <v>Tatabahasa</v>
      </c>
      <c r="C1653" s="249"/>
      <c r="D1653" s="249"/>
      <c r="E1653" s="249"/>
      <c r="F1653" s="249"/>
      <c r="G1653" s="249"/>
      <c r="H1653" s="249"/>
      <c r="I1653" s="249"/>
      <c r="J1653" s="265"/>
      <c r="K1653" s="263">
        <f>'MARKAH UTAMA'!F$12</f>
        <v>20</v>
      </c>
      <c r="L1653" s="264"/>
      <c r="M1653" s="263">
        <f>'MARKAH UTAMA'!F2166</f>
        <v>0</v>
      </c>
      <c r="N1653" s="265"/>
      <c r="O1653" s="409"/>
      <c r="P1653" s="410"/>
      <c r="Q1653" s="411"/>
      <c r="R1653" s="266"/>
    </row>
    <row r="1654" spans="2:18" ht="15" customHeight="1">
      <c r="B1654" s="267" t="str">
        <f>'MARKAH UTAMA'!G$13</f>
        <v>Tulisan Rumi</v>
      </c>
      <c r="C1654" s="249"/>
      <c r="D1654" s="249"/>
      <c r="E1654" s="249"/>
      <c r="F1654" s="249"/>
      <c r="G1654" s="249"/>
      <c r="H1654" s="249"/>
      <c r="I1654" s="249"/>
      <c r="J1654" s="265"/>
      <c r="K1654" s="263">
        <f>'MARKAH UTAMA'!G$12</f>
        <v>5</v>
      </c>
      <c r="L1654" s="264"/>
      <c r="M1654" s="263">
        <f>'MARKAH UTAMA'!G2166</f>
        <v>0</v>
      </c>
      <c r="N1654" s="265"/>
      <c r="O1654" s="409"/>
      <c r="P1654" s="410"/>
      <c r="Q1654" s="411"/>
      <c r="R1654" s="266"/>
    </row>
    <row r="1655" spans="2:18" ht="15" customHeight="1">
      <c r="B1655" s="267" t="str">
        <f>'MARKAH UTAMA'!H$13</f>
        <v>Tulisan Jawi</v>
      </c>
      <c r="C1655" s="249"/>
      <c r="D1655" s="249"/>
      <c r="E1655" s="249"/>
      <c r="F1655" s="249"/>
      <c r="G1655" s="249"/>
      <c r="H1655" s="249"/>
      <c r="I1655" s="249"/>
      <c r="J1655" s="265"/>
      <c r="K1655" s="263">
        <f>'MARKAH UTAMA'!H$12</f>
        <v>5</v>
      </c>
      <c r="L1655" s="264"/>
      <c r="M1655" s="263">
        <f>'MARKAH UTAMA'!H2166</f>
        <v>0</v>
      </c>
      <c r="N1655" s="265"/>
      <c r="O1655" s="409"/>
      <c r="P1655" s="410"/>
      <c r="Q1655" s="411"/>
      <c r="R1655" s="266"/>
    </row>
    <row r="1656" spans="2:18" ht="15" customHeight="1">
      <c r="B1656" s="267" t="str">
        <f>'MARKAH UTAMA'!I$13</f>
        <v>Ejaan  &amp; Rencana Rumi</v>
      </c>
      <c r="C1656" s="249"/>
      <c r="D1656" s="249"/>
      <c r="E1656" s="249"/>
      <c r="F1656" s="249"/>
      <c r="G1656" s="249"/>
      <c r="H1656" s="249"/>
      <c r="I1656" s="249"/>
      <c r="J1656" s="265"/>
      <c r="K1656" s="263">
        <f>'MARKAH UTAMA'!I$12</f>
        <v>5</v>
      </c>
      <c r="L1656" s="264"/>
      <c r="M1656" s="263">
        <f>'MARKAH UTAMA'!I2166</f>
        <v>0</v>
      </c>
      <c r="N1656" s="265"/>
      <c r="O1656" s="409"/>
      <c r="P1656" s="410"/>
      <c r="Q1656" s="411"/>
      <c r="R1656" s="266"/>
    </row>
    <row r="1657" spans="2:18" ht="15" customHeight="1">
      <c r="B1657" s="268" t="str">
        <f>'MARKAH UTAMA'!J$13</f>
        <v>Ejaan &amp; Rencana Jawi</v>
      </c>
      <c r="C1657" s="249"/>
      <c r="D1657" s="249"/>
      <c r="E1657" s="249"/>
      <c r="F1657" s="249"/>
      <c r="G1657" s="249"/>
      <c r="H1657" s="249"/>
      <c r="I1657" s="249"/>
      <c r="J1657" s="265"/>
      <c r="K1657" s="263">
        <f>'MARKAH UTAMA'!J$12</f>
        <v>5</v>
      </c>
      <c r="L1657" s="264"/>
      <c r="M1657" s="263">
        <f>'MARKAH UTAMA'!J2166</f>
        <v>0</v>
      </c>
      <c r="N1657" s="265"/>
      <c r="O1657" s="409"/>
      <c r="P1657" s="410"/>
      <c r="Q1657" s="411"/>
      <c r="R1657" s="266"/>
    </row>
    <row r="1658" spans="2:18" ht="15" customHeight="1" thickBot="1">
      <c r="B1658" s="269" t="str">
        <f>'MARKAH UTAMA'!K$13</f>
        <v>Bacaan dan Lisan</v>
      </c>
      <c r="C1658" s="254"/>
      <c r="D1658" s="254"/>
      <c r="E1658" s="254"/>
      <c r="F1658" s="254"/>
      <c r="G1658" s="254"/>
      <c r="H1658" s="254"/>
      <c r="I1658" s="254"/>
      <c r="J1658" s="270"/>
      <c r="K1658" s="271">
        <f>'MARKAH UTAMA'!K$12</f>
        <v>30</v>
      </c>
      <c r="L1658" s="272"/>
      <c r="M1658" s="271">
        <f>'MARKAH UTAMA'!K2166</f>
        <v>0</v>
      </c>
      <c r="N1658" s="273"/>
      <c r="O1658" s="409"/>
      <c r="P1658" s="410"/>
      <c r="Q1658" s="411"/>
      <c r="R1658" s="266"/>
    </row>
    <row r="1659" spans="2:18" ht="15" customHeight="1" thickBot="1">
      <c r="B1659" s="274"/>
      <c r="C1659" s="403" t="s">
        <v>67</v>
      </c>
      <c r="D1659" s="404"/>
      <c r="E1659" s="404"/>
      <c r="F1659" s="404"/>
      <c r="G1659" s="404"/>
      <c r="H1659" s="404"/>
      <c r="I1659" s="404"/>
      <c r="J1659" s="405"/>
      <c r="K1659" s="277">
        <f>SUM(K1651:K1658)</f>
        <v>100</v>
      </c>
      <c r="L1659" s="275"/>
      <c r="M1659" s="277">
        <f>SUM(M1651:M1658)</f>
        <v>0</v>
      </c>
      <c r="N1659" s="278"/>
      <c r="O1659" s="412"/>
      <c r="P1659" s="413"/>
      <c r="Q1659" s="414"/>
      <c r="R1659" s="279"/>
    </row>
    <row r="1660" spans="2:18" ht="15" customHeight="1" thickTop="1">
      <c r="B1660" s="280" t="s">
        <v>22</v>
      </c>
      <c r="C1660" s="281"/>
      <c r="D1660" s="281"/>
      <c r="E1660" s="282"/>
      <c r="F1660" s="282"/>
      <c r="G1660" s="281"/>
      <c r="H1660" s="281"/>
      <c r="I1660" s="281"/>
      <c r="J1660" s="283"/>
      <c r="K1660" s="284"/>
      <c r="L1660" s="285"/>
      <c r="M1660" s="285"/>
      <c r="N1660" s="286"/>
      <c r="O1660" s="406">
        <f>'MARKAH UTAMA'!R2166</f>
        <v>0</v>
      </c>
      <c r="P1660" s="407"/>
      <c r="Q1660" s="408"/>
      <c r="R1660" s="279"/>
    </row>
    <row r="1661" spans="2:18" ht="15" customHeight="1">
      <c r="B1661" s="287" t="str">
        <f>'MARKAH UTAMA'!N$13</f>
        <v>Aktiviti</v>
      </c>
      <c r="C1661" s="288"/>
      <c r="D1661" s="261"/>
      <c r="E1661" s="289"/>
      <c r="F1661" s="289"/>
      <c r="G1661" s="261"/>
      <c r="H1661" s="261"/>
      <c r="I1661" s="261"/>
      <c r="J1661" s="261"/>
      <c r="K1661" s="263">
        <f>'MARKAH UTAMA'!N$12</f>
        <v>20</v>
      </c>
      <c r="L1661" s="264"/>
      <c r="M1661" s="263">
        <f>'MARKAH UTAMA'!N2166</f>
        <v>0</v>
      </c>
      <c r="N1661" s="264"/>
      <c r="O1661" s="409"/>
      <c r="P1661" s="410"/>
      <c r="Q1661" s="411"/>
      <c r="R1661" s="279"/>
    </row>
    <row r="1662" spans="2:18" ht="15" customHeight="1">
      <c r="B1662" s="290" t="str">
        <f>'MARKAH UTAMA'!O$13</f>
        <v>Congak &amp; Sifir</v>
      </c>
      <c r="C1662" s="249"/>
      <c r="D1662" s="249"/>
      <c r="E1662" s="291"/>
      <c r="F1662" s="291"/>
      <c r="G1662" s="249"/>
      <c r="H1662" s="249"/>
      <c r="I1662" s="249"/>
      <c r="J1662" s="249"/>
      <c r="K1662" s="263">
        <f>'MARKAH UTAMA'!O$12</f>
        <v>30</v>
      </c>
      <c r="L1662" s="264"/>
      <c r="M1662" s="263">
        <f>'MARKAH UTAMA'!O2166</f>
        <v>0</v>
      </c>
      <c r="N1662" s="264"/>
      <c r="O1662" s="409"/>
      <c r="P1662" s="410"/>
      <c r="Q1662" s="411"/>
      <c r="R1662" s="279"/>
    </row>
    <row r="1663" spans="2:18" ht="15" customHeight="1" thickBot="1">
      <c r="B1663" s="292" t="str">
        <f>'MARKAH UTAMA'!P$13</f>
        <v>Matematik</v>
      </c>
      <c r="C1663" s="254"/>
      <c r="D1663" s="254"/>
      <c r="E1663" s="293"/>
      <c r="F1663" s="293"/>
      <c r="G1663" s="293"/>
      <c r="H1663" s="293"/>
      <c r="I1663" s="293"/>
      <c r="J1663" s="293"/>
      <c r="K1663" s="294">
        <f>'MARKAH UTAMA'!P$12</f>
        <v>50</v>
      </c>
      <c r="L1663" s="295"/>
      <c r="M1663" s="294">
        <f>'MARKAH UTAMA'!P2166</f>
        <v>0</v>
      </c>
      <c r="N1663" s="296"/>
      <c r="O1663" s="409"/>
      <c r="P1663" s="410"/>
      <c r="Q1663" s="411"/>
      <c r="R1663" s="279"/>
    </row>
    <row r="1664" spans="2:18" ht="15" customHeight="1" thickBot="1">
      <c r="B1664" s="274"/>
      <c r="C1664" s="403" t="s">
        <v>67</v>
      </c>
      <c r="D1664" s="404"/>
      <c r="E1664" s="404"/>
      <c r="F1664" s="404"/>
      <c r="G1664" s="404"/>
      <c r="H1664" s="404"/>
      <c r="I1664" s="404"/>
      <c r="J1664" s="405"/>
      <c r="K1664" s="297">
        <f>SUM(K1661:K1663)</f>
        <v>100</v>
      </c>
      <c r="L1664" s="275"/>
      <c r="M1664" s="277">
        <f>SUM(M1661:M1663)</f>
        <v>0</v>
      </c>
      <c r="N1664" s="298"/>
      <c r="O1664" s="412"/>
      <c r="P1664" s="413"/>
      <c r="Q1664" s="414"/>
      <c r="R1664" s="279"/>
    </row>
    <row r="1665" spans="2:18" ht="15" customHeight="1" thickTop="1">
      <c r="B1665" s="280" t="s">
        <v>21</v>
      </c>
      <c r="C1665" s="281"/>
      <c r="D1665" s="281"/>
      <c r="E1665" s="282"/>
      <c r="F1665" s="282"/>
      <c r="G1665" s="281"/>
      <c r="H1665" s="281"/>
      <c r="I1665" s="281"/>
      <c r="J1665" s="283"/>
      <c r="K1665" s="284"/>
      <c r="L1665" s="285"/>
      <c r="M1665" s="285"/>
      <c r="N1665" s="286"/>
      <c r="O1665" s="406">
        <f>'MARKAH UTAMA'!Z2166</f>
        <v>0</v>
      </c>
      <c r="P1665" s="407"/>
      <c r="Q1665" s="408"/>
      <c r="R1665" s="266"/>
    </row>
    <row r="1666" spans="2:18" ht="15" customHeight="1">
      <c r="B1666" s="287" t="str">
        <f>'MARKAH UTAMA'!S$13</f>
        <v>Composition</v>
      </c>
      <c r="C1666" s="261"/>
      <c r="D1666" s="261"/>
      <c r="E1666" s="299"/>
      <c r="F1666" s="299"/>
      <c r="G1666" s="261"/>
      <c r="H1666" s="261"/>
      <c r="I1666" s="261"/>
      <c r="J1666" s="262"/>
      <c r="K1666" s="300">
        <f>'MARKAH UTAMA'!S$12</f>
        <v>20</v>
      </c>
      <c r="L1666" s="301"/>
      <c r="M1666" s="300">
        <f>'MARKAH UTAMA'!S2166</f>
        <v>0</v>
      </c>
      <c r="N1666" s="301"/>
      <c r="O1666" s="409"/>
      <c r="P1666" s="410"/>
      <c r="Q1666" s="411"/>
      <c r="R1666" s="266"/>
    </row>
    <row r="1667" spans="2:18" ht="15" customHeight="1">
      <c r="B1667" s="302" t="str">
        <f>'MARKAH UTAMA'!T$13</f>
        <v>Grammar</v>
      </c>
      <c r="C1667" s="303"/>
      <c r="D1667" s="249"/>
      <c r="E1667" s="291"/>
      <c r="F1667" s="291"/>
      <c r="G1667" s="291"/>
      <c r="H1667" s="291"/>
      <c r="I1667" s="291"/>
      <c r="J1667" s="265"/>
      <c r="K1667" s="263">
        <f>'MARKAH UTAMA'!T2377</f>
        <v>0</v>
      </c>
      <c r="L1667" s="264"/>
      <c r="M1667" s="263">
        <f>'MARKAH UTAMA'!T2166</f>
        <v>0</v>
      </c>
      <c r="N1667" s="264"/>
      <c r="O1667" s="409"/>
      <c r="P1667" s="410"/>
      <c r="Q1667" s="411"/>
      <c r="R1667" s="266"/>
    </row>
    <row r="1668" spans="2:18" ht="15" customHeight="1">
      <c r="B1668" s="302" t="str">
        <f>'MARKAH UTAMA'!U$13</f>
        <v>Comprehension</v>
      </c>
      <c r="C1668" s="303"/>
      <c r="D1668" s="249"/>
      <c r="E1668" s="291"/>
      <c r="F1668" s="291"/>
      <c r="G1668" s="249"/>
      <c r="H1668" s="249"/>
      <c r="I1668" s="249"/>
      <c r="J1668" s="265"/>
      <c r="K1668" s="263">
        <f>'MARKAH UTAMA'!U$12</f>
        <v>10</v>
      </c>
      <c r="L1668" s="264"/>
      <c r="M1668" s="263">
        <f>'MARKAH UTAMA'!U2166</f>
        <v>0</v>
      </c>
      <c r="N1668" s="264"/>
      <c r="O1668" s="409"/>
      <c r="P1668" s="410"/>
      <c r="Q1668" s="411"/>
      <c r="R1668" s="266"/>
    </row>
    <row r="1669" spans="2:18" ht="15" customHeight="1">
      <c r="B1669" s="302" t="str">
        <f>'MARKAH UTAMA'!V$13</f>
        <v>Vocabulary</v>
      </c>
      <c r="C1669" s="249"/>
      <c r="D1669" s="249"/>
      <c r="E1669" s="291"/>
      <c r="F1669" s="291"/>
      <c r="G1669" s="249"/>
      <c r="H1669" s="249"/>
      <c r="I1669" s="249"/>
      <c r="J1669" s="265"/>
      <c r="K1669" s="263">
        <f>'MARKAH UTAMA'!V$12</f>
        <v>10</v>
      </c>
      <c r="L1669" s="264"/>
      <c r="M1669" s="263">
        <f>'MARKAH UTAMA'!V2166</f>
        <v>0</v>
      </c>
      <c r="N1669" s="264"/>
      <c r="O1669" s="409"/>
      <c r="P1669" s="410"/>
      <c r="Q1669" s="411"/>
      <c r="R1669" s="266"/>
    </row>
    <row r="1670" spans="2:18" ht="15" customHeight="1">
      <c r="B1670" s="302" t="str">
        <f>'MARKAH UTAMA'!W$13</f>
        <v>Spelling</v>
      </c>
      <c r="C1670" s="249"/>
      <c r="D1670" s="249"/>
      <c r="E1670" s="291"/>
      <c r="F1670" s="291"/>
      <c r="G1670" s="249"/>
      <c r="H1670" s="249"/>
      <c r="I1670" s="249"/>
      <c r="J1670" s="265"/>
      <c r="K1670" s="263">
        <f>'MARKAH UTAMA'!W$12</f>
        <v>10</v>
      </c>
      <c r="L1670" s="264"/>
      <c r="M1670" s="263">
        <f>'MARKAH UTAMA'!W2166</f>
        <v>0</v>
      </c>
      <c r="N1670" s="264"/>
      <c r="O1670" s="409"/>
      <c r="P1670" s="410"/>
      <c r="Q1670" s="411"/>
      <c r="R1670" s="266"/>
    </row>
    <row r="1671" spans="2:18" ht="15" customHeight="1" thickBot="1">
      <c r="B1671" s="292" t="str">
        <f>'MARKAH UTAMA'!X$13</f>
        <v>Reading &amp; Oral</v>
      </c>
      <c r="C1671" s="254"/>
      <c r="D1671" s="254"/>
      <c r="E1671" s="304"/>
      <c r="F1671" s="304"/>
      <c r="G1671" s="254"/>
      <c r="H1671" s="254"/>
      <c r="I1671" s="254"/>
      <c r="J1671" s="270"/>
      <c r="K1671" s="294">
        <f>'MARKAH UTAMA'!X$12</f>
        <v>30</v>
      </c>
      <c r="L1671" s="296"/>
      <c r="M1671" s="294">
        <f>'MARKAH UTAMA'!X2166</f>
        <v>0</v>
      </c>
      <c r="N1671" s="296"/>
      <c r="O1671" s="409"/>
      <c r="P1671" s="410"/>
      <c r="Q1671" s="411"/>
      <c r="R1671" s="266"/>
    </row>
    <row r="1672" spans="2:18" ht="15" customHeight="1" thickBot="1">
      <c r="B1672" s="274"/>
      <c r="C1672" s="403" t="s">
        <v>67</v>
      </c>
      <c r="D1672" s="404"/>
      <c r="E1672" s="404"/>
      <c r="F1672" s="404"/>
      <c r="G1672" s="404"/>
      <c r="H1672" s="404"/>
      <c r="I1672" s="404"/>
      <c r="J1672" s="405"/>
      <c r="K1672" s="275">
        <f>SUM(K1666:K1671)</f>
        <v>80</v>
      </c>
      <c r="L1672" s="275"/>
      <c r="M1672" s="297">
        <f>SUM(M1666:M1671)</f>
        <v>0</v>
      </c>
      <c r="N1672" s="305"/>
      <c r="O1672" s="412"/>
      <c r="P1672" s="413"/>
      <c r="Q1672" s="414"/>
      <c r="R1672" s="279"/>
    </row>
    <row r="1673" spans="2:18" ht="15" customHeight="1" thickTop="1">
      <c r="B1673" s="306" t="str">
        <f>'MARKAH UTAMA'!AA$13</f>
        <v>PELAJARAN AM</v>
      </c>
      <c r="C1673" s="307"/>
      <c r="D1673" s="308"/>
      <c r="E1673" s="308"/>
      <c r="F1673" s="308"/>
      <c r="G1673" s="261"/>
      <c r="H1673" s="261"/>
      <c r="I1673" s="261"/>
      <c r="J1673" s="261"/>
      <c r="K1673" s="300">
        <f>'MARKAH UTAMA'!AA$11</f>
        <v>100</v>
      </c>
      <c r="L1673" s="261"/>
      <c r="M1673" s="300">
        <f>'MARKAH UTAMA'!AA2166</f>
        <v>0</v>
      </c>
      <c r="N1673" s="301"/>
      <c r="O1673" s="400">
        <f>'MARKAH UTAMA'!AB2166</f>
        <v>0</v>
      </c>
      <c r="P1673" s="401"/>
      <c r="Q1673" s="402"/>
      <c r="R1673" s="279"/>
    </row>
    <row r="1674" spans="2:18" ht="15" customHeight="1">
      <c r="B1674" s="309" t="str">
        <f>'MARKAH UTAMA'!AC$13</f>
        <v>S I V I K</v>
      </c>
      <c r="C1674" s="310"/>
      <c r="D1674" s="311"/>
      <c r="E1674" s="311"/>
      <c r="F1674" s="311"/>
      <c r="G1674" s="249"/>
      <c r="H1674" s="249"/>
      <c r="I1674" s="249"/>
      <c r="J1674" s="249"/>
      <c r="K1674" s="263">
        <f>'MARKAH UTAMA'!AC$11</f>
        <v>50</v>
      </c>
      <c r="L1674" s="249"/>
      <c r="M1674" s="263">
        <f>'MARKAH UTAMA'!AC2166</f>
        <v>0</v>
      </c>
      <c r="N1674" s="264"/>
      <c r="O1674" s="382">
        <f>'MARKAH UTAMA'!AD2166</f>
        <v>0</v>
      </c>
      <c r="P1674" s="383"/>
      <c r="Q1674" s="384"/>
      <c r="R1674" s="279"/>
    </row>
    <row r="1675" spans="2:18" ht="15" customHeight="1">
      <c r="B1675" s="309" t="str">
        <f>'MARKAH UTAMA'!AE$13</f>
        <v>L U K I S A N</v>
      </c>
      <c r="C1675" s="310"/>
      <c r="D1675" s="310"/>
      <c r="E1675" s="310"/>
      <c r="F1675" s="310"/>
      <c r="G1675" s="249"/>
      <c r="H1675" s="249"/>
      <c r="I1675" s="249"/>
      <c r="J1675" s="249"/>
      <c r="K1675" s="263">
        <f>'MARKAH UTAMA'!AE$11</f>
        <v>50</v>
      </c>
      <c r="L1675" s="249"/>
      <c r="M1675" s="263">
        <f>'MARKAH UTAMA'!AE2166</f>
        <v>0</v>
      </c>
      <c r="N1675" s="264"/>
      <c r="O1675" s="382">
        <f>'MARKAH UTAMA'!AF2166</f>
        <v>0</v>
      </c>
      <c r="P1675" s="383"/>
      <c r="Q1675" s="384"/>
      <c r="R1675" s="279"/>
    </row>
    <row r="1676" spans="2:18" ht="15" customHeight="1">
      <c r="B1676" s="309" t="str">
        <f>'MARKAH UTAMA'!AG$13</f>
        <v>PELAJARAN  UGAMA ISLAM</v>
      </c>
      <c r="C1676" s="310"/>
      <c r="D1676" s="310"/>
      <c r="E1676" s="310"/>
      <c r="F1676" s="310"/>
      <c r="G1676" s="249"/>
      <c r="H1676" s="249"/>
      <c r="I1676" s="249"/>
      <c r="J1676" s="249"/>
      <c r="K1676" s="263">
        <f>'MARKAH UTAMA'!AG$11</f>
        <v>100</v>
      </c>
      <c r="L1676" s="249"/>
      <c r="M1676" s="263">
        <f>'MARKAH UTAMA'!AG2166</f>
        <v>0</v>
      </c>
      <c r="N1676" s="264"/>
      <c r="O1676" s="382">
        <f>'MARKAH UTAMA'!AH2166</f>
        <v>0</v>
      </c>
      <c r="P1676" s="383"/>
      <c r="Q1676" s="384"/>
      <c r="R1676" s="279"/>
    </row>
    <row r="1677" spans="2:18" ht="15" customHeight="1" thickBot="1">
      <c r="B1677" s="312" t="str">
        <f>'MARKAH UTAMA'!AI$13</f>
        <v>PENDIDIKAN JASMANI</v>
      </c>
      <c r="C1677" s="313"/>
      <c r="D1677" s="314"/>
      <c r="E1677" s="314"/>
      <c r="F1677" s="314"/>
      <c r="G1677" s="254"/>
      <c r="H1677" s="254"/>
      <c r="I1677" s="254"/>
      <c r="J1677" s="254"/>
      <c r="K1677" s="294">
        <f>'MARKAH UTAMA'!AI$11</f>
        <v>50</v>
      </c>
      <c r="L1677" s="254"/>
      <c r="M1677" s="294">
        <f>'MARKAH UTAMA'!AI2166</f>
        <v>0</v>
      </c>
      <c r="N1677" s="296"/>
      <c r="O1677" s="394">
        <f>'MARKAH UTAMA'!AJ2166</f>
        <v>0</v>
      </c>
      <c r="P1677" s="395"/>
      <c r="Q1677" s="396"/>
      <c r="R1677" s="279"/>
    </row>
    <row r="1678" spans="2:17" ht="15" customHeight="1" thickBot="1">
      <c r="B1678" s="315"/>
      <c r="C1678" s="316"/>
      <c r="D1678" s="387" t="s">
        <v>65</v>
      </c>
      <c r="E1678" s="387"/>
      <c r="F1678" s="387"/>
      <c r="G1678" s="387"/>
      <c r="H1678" s="387"/>
      <c r="I1678" s="387"/>
      <c r="J1678" s="388"/>
      <c r="K1678" s="277">
        <f>'MARKAH UTAMA'!AK2163</f>
        <v>0</v>
      </c>
      <c r="L1678" s="277"/>
      <c r="M1678" s="277">
        <f>M1659+M1664+M1672+M1673+M1674+M1675+M1676+M1677</f>
        <v>0</v>
      </c>
      <c r="N1678" s="298"/>
      <c r="O1678" s="397">
        <f>'MARKAH UTAMA'!AM2166</f>
        <v>0</v>
      </c>
      <c r="P1678" s="398"/>
      <c r="Q1678" s="399"/>
    </row>
    <row r="1679" spans="2:17" ht="15" customHeight="1" thickBot="1" thickTop="1">
      <c r="B1679" s="391" t="s">
        <v>66</v>
      </c>
      <c r="C1679" s="392"/>
      <c r="D1679" s="392"/>
      <c r="E1679" s="392"/>
      <c r="F1679" s="392"/>
      <c r="G1679" s="392"/>
      <c r="H1679" s="392"/>
      <c r="I1679" s="392"/>
      <c r="J1679" s="393"/>
      <c r="K1679" s="379" t="e">
        <f>M1678/K1678</f>
        <v>#DIV/0!</v>
      </c>
      <c r="L1679" s="380"/>
      <c r="M1679" s="380"/>
      <c r="N1679" s="380"/>
      <c r="O1679" s="380"/>
      <c r="P1679" s="380"/>
      <c r="Q1679" s="381"/>
    </row>
    <row r="1680" spans="2:17" ht="15" customHeight="1">
      <c r="B1680" s="317"/>
      <c r="C1680" s="318"/>
      <c r="D1680" s="319"/>
      <c r="E1680" s="319"/>
      <c r="F1680" s="318"/>
      <c r="G1680" s="318"/>
      <c r="H1680" s="318"/>
      <c r="I1680" s="318"/>
      <c r="J1680" s="318"/>
      <c r="K1680" s="320"/>
      <c r="L1680" s="320"/>
      <c r="M1680" s="320"/>
      <c r="N1680" s="320"/>
      <c r="O1680" s="320"/>
      <c r="P1680" s="320"/>
      <c r="Q1680" s="320"/>
    </row>
    <row r="1681" spans="2:19" ht="15" customHeight="1">
      <c r="B1681" s="240" t="s">
        <v>60</v>
      </c>
      <c r="C1681" s="321"/>
      <c r="D1681" s="385">
        <f>'MARKAH UTAMA'!$AL$37</f>
        <v>0.7818315018315019</v>
      </c>
      <c r="E1681" s="385"/>
      <c r="F1681" s="385"/>
      <c r="G1681" s="321" t="s">
        <v>32</v>
      </c>
      <c r="L1681" s="322">
        <f>'MARKAH UTAMA'!AM2166</f>
        <v>0</v>
      </c>
      <c r="M1681" s="321" t="s">
        <v>31</v>
      </c>
      <c r="N1681" s="321"/>
      <c r="O1681" s="321"/>
      <c r="P1681" s="335">
        <f>'MARKAH UTAMA'!$AW$9</f>
        <v>21</v>
      </c>
      <c r="Q1681" s="245" t="s">
        <v>64</v>
      </c>
      <c r="S1681" s="324"/>
    </row>
    <row r="1682" spans="2:19" ht="15" customHeight="1">
      <c r="B1682" s="325" t="s">
        <v>61</v>
      </c>
      <c r="C1682" s="321"/>
      <c r="D1682" s="325"/>
      <c r="E1682" s="386">
        <f>'MARKAH UTAMA'!AV2166</f>
        <v>0</v>
      </c>
      <c r="F1682" s="386"/>
      <c r="G1682" s="321" t="s">
        <v>45</v>
      </c>
      <c r="I1682" s="240" t="s">
        <v>62</v>
      </c>
      <c r="J1682" s="220">
        <f>'MARKAH UTAMA'!AW2166</f>
        <v>0</v>
      </c>
      <c r="K1682" s="325" t="s">
        <v>45</v>
      </c>
      <c r="M1682" s="325" t="s">
        <v>33</v>
      </c>
      <c r="N1682" s="241"/>
      <c r="O1682" s="220">
        <f>'MARKAH UTAMA'!AX2166</f>
        <v>0</v>
      </c>
      <c r="P1682" s="325" t="s">
        <v>45</v>
      </c>
      <c r="Q1682" s="242"/>
      <c r="S1682" s="324"/>
    </row>
    <row r="1683" spans="2:19" ht="15" customHeight="1">
      <c r="B1683" s="321"/>
      <c r="C1683" s="321"/>
      <c r="D1683" s="324"/>
      <c r="E1683" s="324"/>
      <c r="F1683" s="324"/>
      <c r="G1683" s="324"/>
      <c r="H1683" s="324"/>
      <c r="I1683" s="324"/>
      <c r="J1683" s="324"/>
      <c r="K1683" s="324"/>
      <c r="L1683" s="324"/>
      <c r="M1683" s="324"/>
      <c r="N1683" s="324"/>
      <c r="O1683" s="324"/>
      <c r="P1683" s="324"/>
      <c r="Q1683" s="242"/>
      <c r="S1683" s="324"/>
    </row>
    <row r="1684" spans="2:19" ht="15" customHeight="1">
      <c r="B1684" s="326" t="s">
        <v>68</v>
      </c>
      <c r="C1684" s="324"/>
      <c r="D1684" s="324"/>
      <c r="E1684" s="324"/>
      <c r="F1684" s="324"/>
      <c r="G1684" s="324"/>
      <c r="H1684" s="324"/>
      <c r="I1684" s="324"/>
      <c r="J1684" s="324"/>
      <c r="K1684" s="324"/>
      <c r="L1684" s="324"/>
      <c r="M1684" s="324"/>
      <c r="N1684" s="324"/>
      <c r="O1684" s="324"/>
      <c r="P1684" s="324"/>
      <c r="Q1684" s="242"/>
      <c r="S1684" s="324"/>
    </row>
    <row r="1685" spans="2:17" ht="15" customHeight="1">
      <c r="B1685" s="327"/>
      <c r="C1685" s="327"/>
      <c r="D1685" s="327"/>
      <c r="E1685" s="327"/>
      <c r="F1685" s="327"/>
      <c r="G1685" s="327"/>
      <c r="H1685" s="327"/>
      <c r="I1685" s="327"/>
      <c r="J1685" s="327"/>
      <c r="K1685" s="327"/>
      <c r="L1685" s="327"/>
      <c r="M1685" s="327"/>
      <c r="N1685" s="327"/>
      <c r="O1685" s="327"/>
      <c r="P1685" s="327"/>
      <c r="Q1685" s="328"/>
    </row>
    <row r="1686" spans="2:17" ht="15" customHeight="1">
      <c r="B1686" s="329"/>
      <c r="C1686" s="329"/>
      <c r="D1686" s="329"/>
      <c r="E1686" s="329"/>
      <c r="F1686" s="329"/>
      <c r="G1686" s="329"/>
      <c r="H1686" s="329"/>
      <c r="I1686" s="329"/>
      <c r="J1686" s="329"/>
      <c r="K1686" s="329"/>
      <c r="L1686" s="329"/>
      <c r="M1686" s="329"/>
      <c r="N1686" s="329"/>
      <c r="O1686" s="329"/>
      <c r="P1686" s="329"/>
      <c r="Q1686" s="330"/>
    </row>
    <row r="1687" spans="2:17" ht="15" customHeight="1">
      <c r="B1687" s="329"/>
      <c r="C1687" s="329"/>
      <c r="D1687" s="329"/>
      <c r="E1687" s="329"/>
      <c r="F1687" s="329"/>
      <c r="G1687" s="329"/>
      <c r="H1687" s="329"/>
      <c r="I1687" s="329"/>
      <c r="J1687" s="329"/>
      <c r="K1687" s="329"/>
      <c r="L1687" s="329"/>
      <c r="M1687" s="329"/>
      <c r="N1687" s="329"/>
      <c r="O1687" s="329"/>
      <c r="P1687" s="329"/>
      <c r="Q1687" s="330"/>
    </row>
    <row r="1688" spans="2:17" ht="15" customHeight="1">
      <c r="B1688" s="329"/>
      <c r="C1688" s="329"/>
      <c r="D1688" s="329"/>
      <c r="E1688" s="329"/>
      <c r="F1688" s="329"/>
      <c r="G1688" s="329"/>
      <c r="H1688" s="329"/>
      <c r="I1688" s="329"/>
      <c r="J1688" s="329"/>
      <c r="K1688" s="329"/>
      <c r="L1688" s="329"/>
      <c r="M1688" s="329"/>
      <c r="N1688" s="329"/>
      <c r="O1688" s="329"/>
      <c r="P1688" s="329"/>
      <c r="Q1688" s="330"/>
    </row>
    <row r="1689" spans="2:17" ht="15" customHeight="1">
      <c r="B1689" s="329"/>
      <c r="C1689" s="329"/>
      <c r="D1689" s="329"/>
      <c r="E1689" s="329"/>
      <c r="F1689" s="329"/>
      <c r="G1689" s="329"/>
      <c r="H1689" s="329"/>
      <c r="I1689" s="329"/>
      <c r="J1689" s="329"/>
      <c r="K1689" s="329"/>
      <c r="L1689" s="329"/>
      <c r="M1689" s="329"/>
      <c r="N1689" s="329"/>
      <c r="O1689" s="329"/>
      <c r="P1689" s="329"/>
      <c r="Q1689" s="330"/>
    </row>
    <row r="1690" spans="2:17" ht="15" customHeight="1">
      <c r="B1690" s="329"/>
      <c r="C1690" s="329"/>
      <c r="D1690" s="329"/>
      <c r="E1690" s="329"/>
      <c r="F1690" s="329"/>
      <c r="G1690" s="329"/>
      <c r="H1690" s="329"/>
      <c r="I1690" s="329"/>
      <c r="J1690" s="329"/>
      <c r="K1690" s="329"/>
      <c r="L1690" s="329"/>
      <c r="M1690" s="329"/>
      <c r="N1690" s="329"/>
      <c r="O1690" s="329"/>
      <c r="P1690" s="329"/>
      <c r="Q1690" s="330"/>
    </row>
    <row r="1691" spans="2:17" ht="15" customHeight="1">
      <c r="B1691" s="329"/>
      <c r="C1691" s="329"/>
      <c r="D1691" s="329"/>
      <c r="E1691" s="329"/>
      <c r="F1691" s="329"/>
      <c r="G1691" s="329"/>
      <c r="H1691" s="329"/>
      <c r="I1691" s="329"/>
      <c r="J1691" s="329"/>
      <c r="K1691" s="329"/>
      <c r="L1691" s="329"/>
      <c r="M1691" s="329"/>
      <c r="N1691" s="329"/>
      <c r="O1691" s="329"/>
      <c r="P1691" s="329"/>
      <c r="Q1691" s="330"/>
    </row>
    <row r="1703" spans="2:4" ht="15" customHeight="1">
      <c r="B1703" s="240" t="s">
        <v>24</v>
      </c>
      <c r="D1703" s="240">
        <f>'MARKAH UTAMA'!C2227</f>
        <v>0</v>
      </c>
    </row>
    <row r="1705" spans="2:16" ht="15" customHeight="1">
      <c r="B1705" s="240" t="str">
        <f>$B$4</f>
        <v>Sekolah Rendah Haji Tarif, Brunei I</v>
      </c>
      <c r="K1705" s="240" t="s">
        <v>55</v>
      </c>
      <c r="M1705" s="243"/>
      <c r="N1705" s="243"/>
      <c r="O1705" s="244">
        <f>'MARKAH UTAMA'!AR2227</f>
        <v>0</v>
      </c>
      <c r="P1705" s="244"/>
    </row>
    <row r="1706" spans="2:14" ht="15" customHeight="1">
      <c r="B1706" s="245" t="str">
        <f>$B$5</f>
        <v>DARJAH : 3</v>
      </c>
      <c r="C1706" s="245"/>
      <c r="K1706" s="244" t="s">
        <v>56</v>
      </c>
      <c r="L1706" s="331"/>
      <c r="M1706" s="241">
        <f>$M$5</f>
        <v>0</v>
      </c>
      <c r="N1706" s="241"/>
    </row>
    <row r="1707" spans="2:16" ht="15" customHeight="1">
      <c r="B1707" s="240" t="s">
        <v>23</v>
      </c>
      <c r="C1707" s="246">
        <f>'MARKAH UTAMA'!AS2227</f>
        <v>0</v>
      </c>
      <c r="D1707" s="245" t="s">
        <v>41</v>
      </c>
      <c r="E1707" s="245"/>
      <c r="F1707" s="245"/>
      <c r="G1707" s="240">
        <f>'MARKAH UTAMA'!AT2227</f>
        <v>0</v>
      </c>
      <c r="H1707" s="245" t="s">
        <v>40</v>
      </c>
      <c r="J1707" s="243">
        <f>'MARKAH UTAMA'!AU2227</f>
        <v>0</v>
      </c>
      <c r="K1707" s="245" t="s">
        <v>63</v>
      </c>
      <c r="M1707" s="247"/>
      <c r="P1707" s="245"/>
    </row>
    <row r="1708" spans="7:9" ht="15" customHeight="1" thickBot="1">
      <c r="G1708" s="246"/>
      <c r="H1708" s="246"/>
      <c r="I1708" s="246"/>
    </row>
    <row r="1709" spans="2:17" ht="15" customHeight="1">
      <c r="B1709" s="389" t="s">
        <v>29</v>
      </c>
      <c r="C1709" s="342"/>
      <c r="D1709" s="342"/>
      <c r="E1709" s="342"/>
      <c r="F1709" s="342"/>
      <c r="G1709" s="342"/>
      <c r="H1709" s="342"/>
      <c r="I1709" s="342"/>
      <c r="J1709" s="390"/>
      <c r="K1709" s="341" t="s">
        <v>57</v>
      </c>
      <c r="L1709" s="342"/>
      <c r="M1709" s="342"/>
      <c r="N1709" s="342"/>
      <c r="O1709" s="342"/>
      <c r="P1709" s="342"/>
      <c r="Q1709" s="374"/>
    </row>
    <row r="1710" spans="2:18" ht="15" customHeight="1">
      <c r="B1710" s="248"/>
      <c r="C1710" s="249"/>
      <c r="D1710" s="250"/>
      <c r="E1710" s="250"/>
      <c r="F1710" s="250"/>
      <c r="G1710" s="250"/>
      <c r="H1710" s="250"/>
      <c r="I1710" s="250"/>
      <c r="J1710" s="251"/>
      <c r="K1710" s="375" t="s">
        <v>58</v>
      </c>
      <c r="L1710" s="376"/>
      <c r="M1710" s="375" t="s">
        <v>59</v>
      </c>
      <c r="N1710" s="376"/>
      <c r="O1710" s="375" t="s">
        <v>54</v>
      </c>
      <c r="P1710" s="377"/>
      <c r="Q1710" s="378"/>
      <c r="R1710" s="252"/>
    </row>
    <row r="1711" spans="2:18" ht="15" customHeight="1">
      <c r="B1711" s="253" t="s">
        <v>10</v>
      </c>
      <c r="C1711" s="254"/>
      <c r="D1711" s="255"/>
      <c r="E1711" s="255"/>
      <c r="F1711" s="255"/>
      <c r="G1711" s="255"/>
      <c r="H1711" s="255"/>
      <c r="I1711" s="255"/>
      <c r="J1711" s="256"/>
      <c r="K1711" s="257"/>
      <c r="L1711" s="258"/>
      <c r="M1711" s="259"/>
      <c r="N1711" s="258"/>
      <c r="O1711" s="415">
        <f>'MARKAH UTAMA'!M2227</f>
        <v>0</v>
      </c>
      <c r="P1711" s="416"/>
      <c r="Q1711" s="417"/>
      <c r="R1711" s="252"/>
    </row>
    <row r="1712" spans="2:18" ht="15" customHeight="1">
      <c r="B1712" s="260" t="str">
        <f>'MARKAH UTAMA'!D$13</f>
        <v>Karangan</v>
      </c>
      <c r="C1712" s="261"/>
      <c r="D1712" s="261"/>
      <c r="E1712" s="261"/>
      <c r="F1712" s="261"/>
      <c r="G1712" s="261"/>
      <c r="H1712" s="261"/>
      <c r="I1712" s="261"/>
      <c r="J1712" s="262"/>
      <c r="K1712" s="263">
        <f>'MARKAH UTAMA'!D$12</f>
        <v>20</v>
      </c>
      <c r="L1712" s="264"/>
      <c r="M1712" s="263">
        <f>'MARKAH UTAMA'!D2227</f>
        <v>0</v>
      </c>
      <c r="N1712" s="265"/>
      <c r="O1712" s="409"/>
      <c r="P1712" s="410"/>
      <c r="Q1712" s="411"/>
      <c r="R1712" s="266"/>
    </row>
    <row r="1713" spans="2:18" ht="15" customHeight="1">
      <c r="B1713" s="267" t="str">
        <f>'MARKAH UTAMA'!E$13</f>
        <v>Pemahaman</v>
      </c>
      <c r="C1713" s="249"/>
      <c r="D1713" s="249"/>
      <c r="E1713" s="249"/>
      <c r="F1713" s="249"/>
      <c r="G1713" s="249"/>
      <c r="H1713" s="249"/>
      <c r="I1713" s="249"/>
      <c r="J1713" s="265"/>
      <c r="K1713" s="263">
        <f>'MARKAH UTAMA'!E$12</f>
        <v>10</v>
      </c>
      <c r="L1713" s="264"/>
      <c r="M1713" s="263">
        <f>'MARKAH UTAMA'!E2227</f>
        <v>0</v>
      </c>
      <c r="N1713" s="265"/>
      <c r="O1713" s="409"/>
      <c r="P1713" s="410"/>
      <c r="Q1713" s="411"/>
      <c r="R1713" s="266"/>
    </row>
    <row r="1714" spans="2:18" ht="15" customHeight="1">
      <c r="B1714" s="267" t="str">
        <f>'MARKAH UTAMA'!F$13</f>
        <v>Tatabahasa</v>
      </c>
      <c r="C1714" s="249"/>
      <c r="D1714" s="249"/>
      <c r="E1714" s="249"/>
      <c r="F1714" s="249"/>
      <c r="G1714" s="249"/>
      <c r="H1714" s="249"/>
      <c r="I1714" s="249"/>
      <c r="J1714" s="265"/>
      <c r="K1714" s="263">
        <f>'MARKAH UTAMA'!F$12</f>
        <v>20</v>
      </c>
      <c r="L1714" s="264"/>
      <c r="M1714" s="263">
        <f>'MARKAH UTAMA'!F2227</f>
        <v>0</v>
      </c>
      <c r="N1714" s="265"/>
      <c r="O1714" s="409"/>
      <c r="P1714" s="410"/>
      <c r="Q1714" s="411"/>
      <c r="R1714" s="266"/>
    </row>
    <row r="1715" spans="2:18" ht="15" customHeight="1">
      <c r="B1715" s="267" t="str">
        <f>'MARKAH UTAMA'!G$13</f>
        <v>Tulisan Rumi</v>
      </c>
      <c r="C1715" s="249"/>
      <c r="D1715" s="249"/>
      <c r="E1715" s="249"/>
      <c r="F1715" s="249"/>
      <c r="G1715" s="249"/>
      <c r="H1715" s="249"/>
      <c r="I1715" s="249"/>
      <c r="J1715" s="265"/>
      <c r="K1715" s="263">
        <f>'MARKAH UTAMA'!G$12</f>
        <v>5</v>
      </c>
      <c r="L1715" s="264"/>
      <c r="M1715" s="263">
        <f>'MARKAH UTAMA'!G2227</f>
        <v>0</v>
      </c>
      <c r="N1715" s="265"/>
      <c r="O1715" s="409"/>
      <c r="P1715" s="410"/>
      <c r="Q1715" s="411"/>
      <c r="R1715" s="266"/>
    </row>
    <row r="1716" spans="2:18" ht="15" customHeight="1">
      <c r="B1716" s="267" t="str">
        <f>'MARKAH UTAMA'!H$13</f>
        <v>Tulisan Jawi</v>
      </c>
      <c r="C1716" s="249"/>
      <c r="D1716" s="249"/>
      <c r="E1716" s="249"/>
      <c r="F1716" s="249"/>
      <c r="G1716" s="249"/>
      <c r="H1716" s="249"/>
      <c r="I1716" s="249"/>
      <c r="J1716" s="265"/>
      <c r="K1716" s="263">
        <f>'MARKAH UTAMA'!H$12</f>
        <v>5</v>
      </c>
      <c r="L1716" s="264"/>
      <c r="M1716" s="263">
        <f>'MARKAH UTAMA'!H2227</f>
        <v>0</v>
      </c>
      <c r="N1716" s="265"/>
      <c r="O1716" s="409"/>
      <c r="P1716" s="410"/>
      <c r="Q1716" s="411"/>
      <c r="R1716" s="266"/>
    </row>
    <row r="1717" spans="2:18" ht="15" customHeight="1">
      <c r="B1717" s="267" t="str">
        <f>'MARKAH UTAMA'!I$13</f>
        <v>Ejaan  &amp; Rencana Rumi</v>
      </c>
      <c r="C1717" s="249"/>
      <c r="D1717" s="249"/>
      <c r="E1717" s="249"/>
      <c r="F1717" s="249"/>
      <c r="G1717" s="249"/>
      <c r="H1717" s="249"/>
      <c r="I1717" s="249"/>
      <c r="J1717" s="265"/>
      <c r="K1717" s="263">
        <f>'MARKAH UTAMA'!I$12</f>
        <v>5</v>
      </c>
      <c r="L1717" s="264"/>
      <c r="M1717" s="263">
        <f>'MARKAH UTAMA'!I2227</f>
        <v>0</v>
      </c>
      <c r="N1717" s="265"/>
      <c r="O1717" s="409"/>
      <c r="P1717" s="410"/>
      <c r="Q1717" s="411"/>
      <c r="R1717" s="266"/>
    </row>
    <row r="1718" spans="2:18" ht="15" customHeight="1">
      <c r="B1718" s="268" t="str">
        <f>'MARKAH UTAMA'!J$13</f>
        <v>Ejaan &amp; Rencana Jawi</v>
      </c>
      <c r="C1718" s="249"/>
      <c r="D1718" s="249"/>
      <c r="E1718" s="249"/>
      <c r="F1718" s="249"/>
      <c r="G1718" s="249"/>
      <c r="H1718" s="249"/>
      <c r="I1718" s="249"/>
      <c r="J1718" s="265"/>
      <c r="K1718" s="263">
        <f>'MARKAH UTAMA'!J$12</f>
        <v>5</v>
      </c>
      <c r="L1718" s="264"/>
      <c r="M1718" s="263">
        <f>'MARKAH UTAMA'!J2227</f>
        <v>0</v>
      </c>
      <c r="N1718" s="265"/>
      <c r="O1718" s="409"/>
      <c r="P1718" s="410"/>
      <c r="Q1718" s="411"/>
      <c r="R1718" s="266"/>
    </row>
    <row r="1719" spans="2:18" ht="15" customHeight="1" thickBot="1">
      <c r="B1719" s="269" t="str">
        <f>'MARKAH UTAMA'!K$13</f>
        <v>Bacaan dan Lisan</v>
      </c>
      <c r="C1719" s="254"/>
      <c r="D1719" s="254"/>
      <c r="E1719" s="254"/>
      <c r="F1719" s="254"/>
      <c r="G1719" s="254"/>
      <c r="H1719" s="254"/>
      <c r="I1719" s="254"/>
      <c r="J1719" s="270"/>
      <c r="K1719" s="271">
        <f>'MARKAH UTAMA'!K$12</f>
        <v>30</v>
      </c>
      <c r="L1719" s="272"/>
      <c r="M1719" s="271">
        <f>'MARKAH UTAMA'!K2227</f>
        <v>0</v>
      </c>
      <c r="N1719" s="273"/>
      <c r="O1719" s="409"/>
      <c r="P1719" s="410"/>
      <c r="Q1719" s="411"/>
      <c r="R1719" s="266"/>
    </row>
    <row r="1720" spans="2:18" ht="15" customHeight="1" thickBot="1">
      <c r="B1720" s="274"/>
      <c r="C1720" s="403" t="s">
        <v>67</v>
      </c>
      <c r="D1720" s="404"/>
      <c r="E1720" s="404"/>
      <c r="F1720" s="404"/>
      <c r="G1720" s="404"/>
      <c r="H1720" s="404"/>
      <c r="I1720" s="404"/>
      <c r="J1720" s="405"/>
      <c r="K1720" s="277">
        <f>SUM(K1712:K1719)</f>
        <v>100</v>
      </c>
      <c r="L1720" s="275"/>
      <c r="M1720" s="277">
        <f>SUM(M1712:M1719)</f>
        <v>0</v>
      </c>
      <c r="N1720" s="278"/>
      <c r="O1720" s="412"/>
      <c r="P1720" s="413"/>
      <c r="Q1720" s="414"/>
      <c r="R1720" s="279"/>
    </row>
    <row r="1721" spans="2:18" ht="15" customHeight="1" thickTop="1">
      <c r="B1721" s="280" t="s">
        <v>22</v>
      </c>
      <c r="C1721" s="281"/>
      <c r="D1721" s="281"/>
      <c r="E1721" s="282"/>
      <c r="F1721" s="282"/>
      <c r="G1721" s="281"/>
      <c r="H1721" s="281"/>
      <c r="I1721" s="281"/>
      <c r="J1721" s="283"/>
      <c r="K1721" s="284"/>
      <c r="L1721" s="285"/>
      <c r="M1721" s="285"/>
      <c r="N1721" s="286"/>
      <c r="O1721" s="406">
        <f>'MARKAH UTAMA'!R2227</f>
        <v>0</v>
      </c>
      <c r="P1721" s="407"/>
      <c r="Q1721" s="408"/>
      <c r="R1721" s="279"/>
    </row>
    <row r="1722" spans="2:18" ht="15" customHeight="1">
      <c r="B1722" s="287" t="str">
        <f>'MARKAH UTAMA'!N$13</f>
        <v>Aktiviti</v>
      </c>
      <c r="C1722" s="288"/>
      <c r="D1722" s="261"/>
      <c r="E1722" s="289"/>
      <c r="F1722" s="289"/>
      <c r="G1722" s="261"/>
      <c r="H1722" s="261"/>
      <c r="I1722" s="261"/>
      <c r="J1722" s="261"/>
      <c r="K1722" s="263">
        <f>'MARKAH UTAMA'!N$12</f>
        <v>20</v>
      </c>
      <c r="L1722" s="264"/>
      <c r="M1722" s="263">
        <f>'MARKAH UTAMA'!N2227</f>
        <v>0</v>
      </c>
      <c r="N1722" s="264"/>
      <c r="O1722" s="409"/>
      <c r="P1722" s="410"/>
      <c r="Q1722" s="411"/>
      <c r="R1722" s="279"/>
    </row>
    <row r="1723" spans="2:18" ht="15" customHeight="1">
      <c r="B1723" s="290" t="str">
        <f>'MARKAH UTAMA'!O$13</f>
        <v>Congak &amp; Sifir</v>
      </c>
      <c r="C1723" s="249"/>
      <c r="D1723" s="249"/>
      <c r="E1723" s="291"/>
      <c r="F1723" s="291"/>
      <c r="G1723" s="249"/>
      <c r="H1723" s="249"/>
      <c r="I1723" s="249"/>
      <c r="J1723" s="249"/>
      <c r="K1723" s="263">
        <f>'MARKAH UTAMA'!O$12</f>
        <v>30</v>
      </c>
      <c r="L1723" s="264"/>
      <c r="M1723" s="263">
        <f>'MARKAH UTAMA'!O2227</f>
        <v>0</v>
      </c>
      <c r="N1723" s="264"/>
      <c r="O1723" s="409"/>
      <c r="P1723" s="410"/>
      <c r="Q1723" s="411"/>
      <c r="R1723" s="279"/>
    </row>
    <row r="1724" spans="2:18" ht="15" customHeight="1" thickBot="1">
      <c r="B1724" s="292" t="str">
        <f>'MARKAH UTAMA'!P$13</f>
        <v>Matematik</v>
      </c>
      <c r="C1724" s="254"/>
      <c r="D1724" s="254"/>
      <c r="E1724" s="293"/>
      <c r="F1724" s="293"/>
      <c r="G1724" s="293"/>
      <c r="H1724" s="293"/>
      <c r="I1724" s="293"/>
      <c r="J1724" s="293"/>
      <c r="K1724" s="294">
        <f>'MARKAH UTAMA'!P$12</f>
        <v>50</v>
      </c>
      <c r="L1724" s="295"/>
      <c r="M1724" s="294">
        <f>'MARKAH UTAMA'!P2227</f>
        <v>0</v>
      </c>
      <c r="N1724" s="296"/>
      <c r="O1724" s="409"/>
      <c r="P1724" s="410"/>
      <c r="Q1724" s="411"/>
      <c r="R1724" s="279"/>
    </row>
    <row r="1725" spans="2:18" ht="15" customHeight="1" thickBot="1">
      <c r="B1725" s="274"/>
      <c r="C1725" s="403" t="s">
        <v>67</v>
      </c>
      <c r="D1725" s="404"/>
      <c r="E1725" s="404"/>
      <c r="F1725" s="404"/>
      <c r="G1725" s="404"/>
      <c r="H1725" s="404"/>
      <c r="I1725" s="404"/>
      <c r="J1725" s="405"/>
      <c r="K1725" s="297">
        <f>SUM(K1722:K1724)</f>
        <v>100</v>
      </c>
      <c r="L1725" s="275"/>
      <c r="M1725" s="277">
        <f>SUM(M1722:M1724)</f>
        <v>0</v>
      </c>
      <c r="N1725" s="298"/>
      <c r="O1725" s="412"/>
      <c r="P1725" s="413"/>
      <c r="Q1725" s="414"/>
      <c r="R1725" s="279"/>
    </row>
    <row r="1726" spans="2:18" ht="15" customHeight="1" thickTop="1">
      <c r="B1726" s="280" t="s">
        <v>21</v>
      </c>
      <c r="C1726" s="281"/>
      <c r="D1726" s="281"/>
      <c r="E1726" s="282"/>
      <c r="F1726" s="282"/>
      <c r="G1726" s="281"/>
      <c r="H1726" s="281"/>
      <c r="I1726" s="281"/>
      <c r="J1726" s="283"/>
      <c r="K1726" s="284"/>
      <c r="L1726" s="285"/>
      <c r="M1726" s="285"/>
      <c r="N1726" s="286"/>
      <c r="O1726" s="406">
        <f>'MARKAH UTAMA'!Z2227</f>
        <v>0</v>
      </c>
      <c r="P1726" s="407"/>
      <c r="Q1726" s="408"/>
      <c r="R1726" s="266"/>
    </row>
    <row r="1727" spans="2:18" ht="15" customHeight="1">
      <c r="B1727" s="287" t="str">
        <f>'MARKAH UTAMA'!S$13</f>
        <v>Composition</v>
      </c>
      <c r="C1727" s="261"/>
      <c r="D1727" s="261"/>
      <c r="E1727" s="299"/>
      <c r="F1727" s="299"/>
      <c r="G1727" s="261"/>
      <c r="H1727" s="261"/>
      <c r="I1727" s="261"/>
      <c r="J1727" s="262"/>
      <c r="K1727" s="300">
        <f>'MARKAH UTAMA'!S$12</f>
        <v>20</v>
      </c>
      <c r="L1727" s="301"/>
      <c r="M1727" s="300">
        <f>'MARKAH UTAMA'!S2227</f>
        <v>0</v>
      </c>
      <c r="N1727" s="301"/>
      <c r="O1727" s="409"/>
      <c r="P1727" s="410"/>
      <c r="Q1727" s="411"/>
      <c r="R1727" s="266"/>
    </row>
    <row r="1728" spans="2:18" ht="15" customHeight="1">
      <c r="B1728" s="302" t="str">
        <f>'MARKAH UTAMA'!T$13</f>
        <v>Grammar</v>
      </c>
      <c r="C1728" s="303"/>
      <c r="D1728" s="249"/>
      <c r="E1728" s="291"/>
      <c r="F1728" s="291"/>
      <c r="G1728" s="291"/>
      <c r="H1728" s="291"/>
      <c r="I1728" s="291"/>
      <c r="J1728" s="265"/>
      <c r="K1728" s="263">
        <f>'MARKAH UTAMA'!T2438</f>
        <v>0</v>
      </c>
      <c r="L1728" s="264"/>
      <c r="M1728" s="263">
        <f>'MARKAH UTAMA'!T2227</f>
        <v>0</v>
      </c>
      <c r="N1728" s="264"/>
      <c r="O1728" s="409"/>
      <c r="P1728" s="410"/>
      <c r="Q1728" s="411"/>
      <c r="R1728" s="266"/>
    </row>
    <row r="1729" spans="2:18" ht="15" customHeight="1">
      <c r="B1729" s="302" t="str">
        <f>'MARKAH UTAMA'!U$13</f>
        <v>Comprehension</v>
      </c>
      <c r="C1729" s="303"/>
      <c r="D1729" s="249"/>
      <c r="E1729" s="291"/>
      <c r="F1729" s="291"/>
      <c r="G1729" s="249"/>
      <c r="H1729" s="249"/>
      <c r="I1729" s="249"/>
      <c r="J1729" s="265"/>
      <c r="K1729" s="263">
        <f>'MARKAH UTAMA'!U$12</f>
        <v>10</v>
      </c>
      <c r="L1729" s="264"/>
      <c r="M1729" s="263">
        <f>'MARKAH UTAMA'!U2227</f>
        <v>0</v>
      </c>
      <c r="N1729" s="264"/>
      <c r="O1729" s="409"/>
      <c r="P1729" s="410"/>
      <c r="Q1729" s="411"/>
      <c r="R1729" s="266"/>
    </row>
    <row r="1730" spans="2:18" ht="15" customHeight="1">
      <c r="B1730" s="302" t="str">
        <f>'MARKAH UTAMA'!V$13</f>
        <v>Vocabulary</v>
      </c>
      <c r="C1730" s="249"/>
      <c r="D1730" s="249"/>
      <c r="E1730" s="291"/>
      <c r="F1730" s="291"/>
      <c r="G1730" s="249"/>
      <c r="H1730" s="249"/>
      <c r="I1730" s="249"/>
      <c r="J1730" s="265"/>
      <c r="K1730" s="263">
        <f>'MARKAH UTAMA'!V$12</f>
        <v>10</v>
      </c>
      <c r="L1730" s="264"/>
      <c r="M1730" s="263">
        <f>'MARKAH UTAMA'!V2227</f>
        <v>0</v>
      </c>
      <c r="N1730" s="264"/>
      <c r="O1730" s="409"/>
      <c r="P1730" s="410"/>
      <c r="Q1730" s="411"/>
      <c r="R1730" s="266"/>
    </row>
    <row r="1731" spans="2:18" ht="15" customHeight="1">
      <c r="B1731" s="302" t="str">
        <f>'MARKAH UTAMA'!W$13</f>
        <v>Spelling</v>
      </c>
      <c r="C1731" s="249"/>
      <c r="D1731" s="249"/>
      <c r="E1731" s="291"/>
      <c r="F1731" s="291"/>
      <c r="G1731" s="249"/>
      <c r="H1731" s="249"/>
      <c r="I1731" s="249"/>
      <c r="J1731" s="265"/>
      <c r="K1731" s="263">
        <f>'MARKAH UTAMA'!W$12</f>
        <v>10</v>
      </c>
      <c r="L1731" s="264"/>
      <c r="M1731" s="263">
        <f>'MARKAH UTAMA'!W2227</f>
        <v>0</v>
      </c>
      <c r="N1731" s="264"/>
      <c r="O1731" s="409"/>
      <c r="P1731" s="410"/>
      <c r="Q1731" s="411"/>
      <c r="R1731" s="266"/>
    </row>
    <row r="1732" spans="2:18" ht="15" customHeight="1" thickBot="1">
      <c r="B1732" s="292" t="str">
        <f>'MARKAH UTAMA'!X$13</f>
        <v>Reading &amp; Oral</v>
      </c>
      <c r="C1732" s="254"/>
      <c r="D1732" s="254"/>
      <c r="E1732" s="304"/>
      <c r="F1732" s="304"/>
      <c r="G1732" s="254"/>
      <c r="H1732" s="254"/>
      <c r="I1732" s="254"/>
      <c r="J1732" s="270"/>
      <c r="K1732" s="294">
        <f>'MARKAH UTAMA'!X$12</f>
        <v>30</v>
      </c>
      <c r="L1732" s="296"/>
      <c r="M1732" s="294">
        <f>'MARKAH UTAMA'!X2227</f>
        <v>0</v>
      </c>
      <c r="N1732" s="296"/>
      <c r="O1732" s="409"/>
      <c r="P1732" s="410"/>
      <c r="Q1732" s="411"/>
      <c r="R1732" s="266"/>
    </row>
    <row r="1733" spans="2:18" ht="15" customHeight="1" thickBot="1">
      <c r="B1733" s="274"/>
      <c r="C1733" s="403" t="s">
        <v>67</v>
      </c>
      <c r="D1733" s="404"/>
      <c r="E1733" s="404"/>
      <c r="F1733" s="404"/>
      <c r="G1733" s="404"/>
      <c r="H1733" s="404"/>
      <c r="I1733" s="404"/>
      <c r="J1733" s="405"/>
      <c r="K1733" s="275">
        <f>SUM(K1727:K1732)</f>
        <v>80</v>
      </c>
      <c r="L1733" s="275"/>
      <c r="M1733" s="297">
        <f>SUM(M1727:M1732)</f>
        <v>0</v>
      </c>
      <c r="N1733" s="305"/>
      <c r="O1733" s="412"/>
      <c r="P1733" s="413"/>
      <c r="Q1733" s="414"/>
      <c r="R1733" s="279"/>
    </row>
    <row r="1734" spans="2:18" ht="15" customHeight="1" thickTop="1">
      <c r="B1734" s="306" t="str">
        <f>'MARKAH UTAMA'!AA$13</f>
        <v>PELAJARAN AM</v>
      </c>
      <c r="C1734" s="307"/>
      <c r="D1734" s="308"/>
      <c r="E1734" s="308"/>
      <c r="F1734" s="308"/>
      <c r="G1734" s="261"/>
      <c r="H1734" s="261"/>
      <c r="I1734" s="261"/>
      <c r="J1734" s="261"/>
      <c r="K1734" s="300">
        <f>'MARKAH UTAMA'!AA$11</f>
        <v>100</v>
      </c>
      <c r="L1734" s="261"/>
      <c r="M1734" s="300">
        <f>'MARKAH UTAMA'!AA2227</f>
        <v>0</v>
      </c>
      <c r="N1734" s="301"/>
      <c r="O1734" s="400">
        <f>'MARKAH UTAMA'!AB2227</f>
        <v>0</v>
      </c>
      <c r="P1734" s="401"/>
      <c r="Q1734" s="402"/>
      <c r="R1734" s="279"/>
    </row>
    <row r="1735" spans="2:18" ht="15" customHeight="1">
      <c r="B1735" s="309" t="str">
        <f>'MARKAH UTAMA'!AC$13</f>
        <v>S I V I K</v>
      </c>
      <c r="C1735" s="310"/>
      <c r="D1735" s="311"/>
      <c r="E1735" s="311"/>
      <c r="F1735" s="311"/>
      <c r="G1735" s="249"/>
      <c r="H1735" s="249"/>
      <c r="I1735" s="249"/>
      <c r="J1735" s="249"/>
      <c r="K1735" s="263">
        <f>'MARKAH UTAMA'!AC$11</f>
        <v>50</v>
      </c>
      <c r="L1735" s="249"/>
      <c r="M1735" s="263">
        <f>'MARKAH UTAMA'!AC2227</f>
        <v>0</v>
      </c>
      <c r="N1735" s="264"/>
      <c r="O1735" s="382">
        <f>'MARKAH UTAMA'!AD2227</f>
        <v>0</v>
      </c>
      <c r="P1735" s="383"/>
      <c r="Q1735" s="384"/>
      <c r="R1735" s="279"/>
    </row>
    <row r="1736" spans="2:18" ht="15" customHeight="1">
      <c r="B1736" s="309" t="str">
        <f>'MARKAH UTAMA'!AE$13</f>
        <v>L U K I S A N</v>
      </c>
      <c r="C1736" s="310"/>
      <c r="D1736" s="310"/>
      <c r="E1736" s="310"/>
      <c r="F1736" s="310"/>
      <c r="G1736" s="249"/>
      <c r="H1736" s="249"/>
      <c r="I1736" s="249"/>
      <c r="J1736" s="249"/>
      <c r="K1736" s="263">
        <f>'MARKAH UTAMA'!AE$11</f>
        <v>50</v>
      </c>
      <c r="L1736" s="249"/>
      <c r="M1736" s="263">
        <f>'MARKAH UTAMA'!AE2227</f>
        <v>0</v>
      </c>
      <c r="N1736" s="264"/>
      <c r="O1736" s="382">
        <f>'MARKAH UTAMA'!AF2227</f>
        <v>0</v>
      </c>
      <c r="P1736" s="383"/>
      <c r="Q1736" s="384"/>
      <c r="R1736" s="279"/>
    </row>
    <row r="1737" spans="2:18" ht="15" customHeight="1">
      <c r="B1737" s="309" t="str">
        <f>'MARKAH UTAMA'!AG$13</f>
        <v>PELAJARAN  UGAMA ISLAM</v>
      </c>
      <c r="C1737" s="310"/>
      <c r="D1737" s="310"/>
      <c r="E1737" s="310"/>
      <c r="F1737" s="310"/>
      <c r="G1737" s="249"/>
      <c r="H1737" s="249"/>
      <c r="I1737" s="249"/>
      <c r="J1737" s="249"/>
      <c r="K1737" s="263">
        <f>'MARKAH UTAMA'!AG$11</f>
        <v>100</v>
      </c>
      <c r="L1737" s="249"/>
      <c r="M1737" s="263">
        <f>'MARKAH UTAMA'!AG2227</f>
        <v>0</v>
      </c>
      <c r="N1737" s="264"/>
      <c r="O1737" s="382">
        <f>'MARKAH UTAMA'!AH2227</f>
        <v>0</v>
      </c>
      <c r="P1737" s="383"/>
      <c r="Q1737" s="384"/>
      <c r="R1737" s="279"/>
    </row>
    <row r="1738" spans="2:18" ht="15" customHeight="1" thickBot="1">
      <c r="B1738" s="312" t="str">
        <f>'MARKAH UTAMA'!AI$13</f>
        <v>PENDIDIKAN JASMANI</v>
      </c>
      <c r="C1738" s="313"/>
      <c r="D1738" s="314"/>
      <c r="E1738" s="314"/>
      <c r="F1738" s="314"/>
      <c r="G1738" s="254"/>
      <c r="H1738" s="254"/>
      <c r="I1738" s="254"/>
      <c r="J1738" s="254"/>
      <c r="K1738" s="294">
        <f>'MARKAH UTAMA'!AI$11</f>
        <v>50</v>
      </c>
      <c r="L1738" s="254"/>
      <c r="M1738" s="294">
        <f>'MARKAH UTAMA'!AI2227</f>
        <v>0</v>
      </c>
      <c r="N1738" s="296"/>
      <c r="O1738" s="394">
        <f>'MARKAH UTAMA'!AJ2227</f>
        <v>0</v>
      </c>
      <c r="P1738" s="395"/>
      <c r="Q1738" s="396"/>
      <c r="R1738" s="279"/>
    </row>
    <row r="1739" spans="2:17" ht="15" customHeight="1" thickBot="1">
      <c r="B1739" s="315"/>
      <c r="C1739" s="316"/>
      <c r="D1739" s="387" t="s">
        <v>65</v>
      </c>
      <c r="E1739" s="387"/>
      <c r="F1739" s="387"/>
      <c r="G1739" s="387"/>
      <c r="H1739" s="387"/>
      <c r="I1739" s="387"/>
      <c r="J1739" s="388"/>
      <c r="K1739" s="277">
        <f>'MARKAH UTAMA'!AK2224</f>
        <v>0</v>
      </c>
      <c r="L1739" s="277"/>
      <c r="M1739" s="277">
        <f>M1720+M1725+M1733+M1734+M1735+M1736+M1737+M1738</f>
        <v>0</v>
      </c>
      <c r="N1739" s="298"/>
      <c r="O1739" s="397">
        <f>'MARKAH UTAMA'!AM2227</f>
        <v>0</v>
      </c>
      <c r="P1739" s="398"/>
      <c r="Q1739" s="399"/>
    </row>
    <row r="1740" spans="2:17" ht="15" customHeight="1" thickBot="1" thickTop="1">
      <c r="B1740" s="391" t="s">
        <v>66</v>
      </c>
      <c r="C1740" s="392"/>
      <c r="D1740" s="392"/>
      <c r="E1740" s="392"/>
      <c r="F1740" s="392"/>
      <c r="G1740" s="392"/>
      <c r="H1740" s="392"/>
      <c r="I1740" s="392"/>
      <c r="J1740" s="393"/>
      <c r="K1740" s="379" t="e">
        <f>M1739/K1739</f>
        <v>#DIV/0!</v>
      </c>
      <c r="L1740" s="380"/>
      <c r="M1740" s="380"/>
      <c r="N1740" s="380"/>
      <c r="O1740" s="380"/>
      <c r="P1740" s="380"/>
      <c r="Q1740" s="381"/>
    </row>
    <row r="1741" spans="2:17" ht="15" customHeight="1">
      <c r="B1741" s="317"/>
      <c r="C1741" s="318"/>
      <c r="D1741" s="319"/>
      <c r="E1741" s="319"/>
      <c r="F1741" s="318"/>
      <c r="G1741" s="318"/>
      <c r="H1741" s="318"/>
      <c r="I1741" s="318"/>
      <c r="J1741" s="318"/>
      <c r="K1741" s="320"/>
      <c r="L1741" s="320"/>
      <c r="M1741" s="320"/>
      <c r="N1741" s="320"/>
      <c r="O1741" s="320"/>
      <c r="P1741" s="320"/>
      <c r="Q1741" s="320"/>
    </row>
    <row r="1742" spans="2:19" ht="15" customHeight="1">
      <c r="B1742" s="240" t="s">
        <v>60</v>
      </c>
      <c r="C1742" s="321"/>
      <c r="D1742" s="385">
        <f>'MARKAH UTAMA'!$AL$37</f>
        <v>0.7818315018315019</v>
      </c>
      <c r="E1742" s="385"/>
      <c r="F1742" s="385"/>
      <c r="G1742" s="321" t="s">
        <v>32</v>
      </c>
      <c r="L1742" s="322">
        <f>'MARKAH UTAMA'!AM2227</f>
        <v>0</v>
      </c>
      <c r="M1742" s="321" t="s">
        <v>31</v>
      </c>
      <c r="N1742" s="321"/>
      <c r="O1742" s="321"/>
      <c r="P1742" s="335">
        <f>'MARKAH UTAMA'!$AW$9</f>
        <v>21</v>
      </c>
      <c r="Q1742" s="245" t="s">
        <v>64</v>
      </c>
      <c r="S1742" s="324"/>
    </row>
    <row r="1743" spans="2:19" ht="15" customHeight="1">
      <c r="B1743" s="325" t="s">
        <v>61</v>
      </c>
      <c r="C1743" s="321"/>
      <c r="D1743" s="325"/>
      <c r="E1743" s="386">
        <f>'MARKAH UTAMA'!AV2227</f>
        <v>0</v>
      </c>
      <c r="F1743" s="386"/>
      <c r="G1743" s="321" t="s">
        <v>45</v>
      </c>
      <c r="I1743" s="240" t="s">
        <v>62</v>
      </c>
      <c r="J1743" s="220">
        <f>'MARKAH UTAMA'!AW2227</f>
        <v>0</v>
      </c>
      <c r="K1743" s="325" t="s">
        <v>45</v>
      </c>
      <c r="M1743" s="325" t="s">
        <v>33</v>
      </c>
      <c r="N1743" s="241"/>
      <c r="O1743" s="220">
        <f>'MARKAH UTAMA'!AX2227</f>
        <v>0</v>
      </c>
      <c r="P1743" s="325" t="s">
        <v>45</v>
      </c>
      <c r="Q1743" s="242"/>
      <c r="S1743" s="324"/>
    </row>
    <row r="1744" spans="2:19" ht="15" customHeight="1">
      <c r="B1744" s="321"/>
      <c r="C1744" s="321"/>
      <c r="D1744" s="324"/>
      <c r="E1744" s="324"/>
      <c r="F1744" s="324"/>
      <c r="G1744" s="324"/>
      <c r="H1744" s="324"/>
      <c r="I1744" s="324"/>
      <c r="J1744" s="324"/>
      <c r="K1744" s="324"/>
      <c r="L1744" s="324"/>
      <c r="M1744" s="324"/>
      <c r="N1744" s="324"/>
      <c r="O1744" s="324"/>
      <c r="P1744" s="324"/>
      <c r="Q1744" s="242"/>
      <c r="S1744" s="324"/>
    </row>
    <row r="1745" spans="2:19" ht="15" customHeight="1">
      <c r="B1745" s="326" t="s">
        <v>68</v>
      </c>
      <c r="C1745" s="324"/>
      <c r="D1745" s="324"/>
      <c r="E1745" s="324"/>
      <c r="F1745" s="324"/>
      <c r="G1745" s="324"/>
      <c r="H1745" s="324"/>
      <c r="I1745" s="324"/>
      <c r="J1745" s="324"/>
      <c r="K1745" s="324"/>
      <c r="L1745" s="324"/>
      <c r="M1745" s="324"/>
      <c r="N1745" s="324"/>
      <c r="O1745" s="324"/>
      <c r="P1745" s="324"/>
      <c r="Q1745" s="242"/>
      <c r="S1745" s="324"/>
    </row>
    <row r="1746" spans="2:17" ht="15" customHeight="1">
      <c r="B1746" s="327"/>
      <c r="C1746" s="327"/>
      <c r="D1746" s="327"/>
      <c r="E1746" s="327"/>
      <c r="F1746" s="327"/>
      <c r="G1746" s="327"/>
      <c r="H1746" s="327"/>
      <c r="I1746" s="327"/>
      <c r="J1746" s="327"/>
      <c r="K1746" s="327"/>
      <c r="L1746" s="327"/>
      <c r="M1746" s="327"/>
      <c r="N1746" s="327"/>
      <c r="O1746" s="327"/>
      <c r="P1746" s="327"/>
      <c r="Q1746" s="328"/>
    </row>
    <row r="1747" spans="2:17" ht="15" customHeight="1">
      <c r="B1747" s="329"/>
      <c r="C1747" s="329"/>
      <c r="D1747" s="329"/>
      <c r="E1747" s="329"/>
      <c r="F1747" s="329"/>
      <c r="G1747" s="329"/>
      <c r="H1747" s="329"/>
      <c r="I1747" s="329"/>
      <c r="J1747" s="329"/>
      <c r="K1747" s="329"/>
      <c r="L1747" s="329"/>
      <c r="M1747" s="329"/>
      <c r="N1747" s="329"/>
      <c r="O1747" s="329"/>
      <c r="P1747" s="329"/>
      <c r="Q1747" s="330"/>
    </row>
    <row r="1748" spans="2:17" ht="15" customHeight="1">
      <c r="B1748" s="329"/>
      <c r="C1748" s="329"/>
      <c r="D1748" s="329"/>
      <c r="E1748" s="329"/>
      <c r="F1748" s="329"/>
      <c r="G1748" s="329"/>
      <c r="H1748" s="329"/>
      <c r="I1748" s="329"/>
      <c r="J1748" s="329"/>
      <c r="K1748" s="329"/>
      <c r="L1748" s="329"/>
      <c r="M1748" s="329"/>
      <c r="N1748" s="329"/>
      <c r="O1748" s="329"/>
      <c r="P1748" s="329"/>
      <c r="Q1748" s="330"/>
    </row>
    <row r="1749" spans="2:17" ht="15" customHeight="1">
      <c r="B1749" s="329"/>
      <c r="C1749" s="329"/>
      <c r="D1749" s="329"/>
      <c r="E1749" s="329"/>
      <c r="F1749" s="329"/>
      <c r="G1749" s="329"/>
      <c r="H1749" s="329"/>
      <c r="I1749" s="329"/>
      <c r="J1749" s="329"/>
      <c r="K1749" s="329"/>
      <c r="L1749" s="329"/>
      <c r="M1749" s="329"/>
      <c r="N1749" s="329"/>
      <c r="O1749" s="329"/>
      <c r="P1749" s="329"/>
      <c r="Q1749" s="330"/>
    </row>
    <row r="1750" spans="2:17" ht="15" customHeight="1">
      <c r="B1750" s="329"/>
      <c r="C1750" s="329"/>
      <c r="D1750" s="329"/>
      <c r="E1750" s="329"/>
      <c r="F1750" s="329"/>
      <c r="G1750" s="329"/>
      <c r="H1750" s="329"/>
      <c r="I1750" s="329"/>
      <c r="J1750" s="329"/>
      <c r="K1750" s="329"/>
      <c r="L1750" s="329"/>
      <c r="M1750" s="329"/>
      <c r="N1750" s="329"/>
      <c r="O1750" s="329"/>
      <c r="P1750" s="329"/>
      <c r="Q1750" s="330"/>
    </row>
    <row r="1751" spans="2:17" ht="15" customHeight="1">
      <c r="B1751" s="329"/>
      <c r="C1751" s="329"/>
      <c r="D1751" s="329"/>
      <c r="E1751" s="329"/>
      <c r="F1751" s="329"/>
      <c r="G1751" s="329"/>
      <c r="H1751" s="329"/>
      <c r="I1751" s="329"/>
      <c r="J1751" s="329"/>
      <c r="K1751" s="329"/>
      <c r="L1751" s="329"/>
      <c r="M1751" s="329"/>
      <c r="N1751" s="329"/>
      <c r="O1751" s="329"/>
      <c r="P1751" s="329"/>
      <c r="Q1751" s="330"/>
    </row>
    <row r="1752" spans="2:17" ht="15" customHeight="1">
      <c r="B1752" s="329"/>
      <c r="C1752" s="329"/>
      <c r="D1752" s="329"/>
      <c r="E1752" s="329"/>
      <c r="F1752" s="329"/>
      <c r="G1752" s="329"/>
      <c r="H1752" s="329"/>
      <c r="I1752" s="329"/>
      <c r="J1752" s="329"/>
      <c r="K1752" s="329"/>
      <c r="L1752" s="329"/>
      <c r="M1752" s="329"/>
      <c r="N1752" s="329"/>
      <c r="O1752" s="329"/>
      <c r="P1752" s="329"/>
      <c r="Q1752" s="330"/>
    </row>
    <row r="1764" spans="2:4" ht="15" customHeight="1">
      <c r="B1764" s="240" t="s">
        <v>24</v>
      </c>
      <c r="D1764" s="240">
        <f>'MARKAH UTAMA'!C2288</f>
        <v>0</v>
      </c>
    </row>
    <row r="1766" spans="2:16" ht="15" customHeight="1">
      <c r="B1766" s="240" t="str">
        <f>$B$4</f>
        <v>Sekolah Rendah Haji Tarif, Brunei I</v>
      </c>
      <c r="K1766" s="240" t="s">
        <v>55</v>
      </c>
      <c r="M1766" s="243"/>
      <c r="N1766" s="243"/>
      <c r="O1766" s="244">
        <f>'MARKAH UTAMA'!AR2288</f>
        <v>0</v>
      </c>
      <c r="P1766" s="244"/>
    </row>
    <row r="1767" spans="2:14" ht="15" customHeight="1">
      <c r="B1767" s="245" t="str">
        <f>$B$5</f>
        <v>DARJAH : 3</v>
      </c>
      <c r="C1767" s="245"/>
      <c r="K1767" s="244" t="s">
        <v>56</v>
      </c>
      <c r="L1767" s="331"/>
      <c r="M1767" s="241">
        <f>$M$5</f>
        <v>0</v>
      </c>
      <c r="N1767" s="241"/>
    </row>
    <row r="1768" spans="2:16" ht="15" customHeight="1">
      <c r="B1768" s="240" t="s">
        <v>23</v>
      </c>
      <c r="C1768" s="246">
        <f>'MARKAH UTAMA'!AS2288</f>
        <v>0</v>
      </c>
      <c r="D1768" s="245" t="s">
        <v>41</v>
      </c>
      <c r="E1768" s="245"/>
      <c r="F1768" s="245"/>
      <c r="G1768" s="240">
        <f>'MARKAH UTAMA'!AT2288</f>
        <v>0</v>
      </c>
      <c r="H1768" s="245" t="s">
        <v>40</v>
      </c>
      <c r="J1768" s="243">
        <f>'MARKAH UTAMA'!AU2288</f>
        <v>0</v>
      </c>
      <c r="K1768" s="245" t="s">
        <v>63</v>
      </c>
      <c r="M1768" s="247"/>
      <c r="P1768" s="245"/>
    </row>
    <row r="1769" spans="7:9" ht="15" customHeight="1" thickBot="1">
      <c r="G1769" s="246"/>
      <c r="H1769" s="246"/>
      <c r="I1769" s="246"/>
    </row>
    <row r="1770" spans="2:17" ht="15" customHeight="1">
      <c r="B1770" s="389" t="s">
        <v>29</v>
      </c>
      <c r="C1770" s="342"/>
      <c r="D1770" s="342"/>
      <c r="E1770" s="342"/>
      <c r="F1770" s="342"/>
      <c r="G1770" s="342"/>
      <c r="H1770" s="342"/>
      <c r="I1770" s="342"/>
      <c r="J1770" s="390"/>
      <c r="K1770" s="341" t="s">
        <v>57</v>
      </c>
      <c r="L1770" s="342"/>
      <c r="M1770" s="342"/>
      <c r="N1770" s="342"/>
      <c r="O1770" s="342"/>
      <c r="P1770" s="342"/>
      <c r="Q1770" s="374"/>
    </row>
    <row r="1771" spans="2:18" ht="15" customHeight="1">
      <c r="B1771" s="248"/>
      <c r="C1771" s="249"/>
      <c r="D1771" s="250"/>
      <c r="E1771" s="250"/>
      <c r="F1771" s="250"/>
      <c r="G1771" s="250"/>
      <c r="H1771" s="250"/>
      <c r="I1771" s="250"/>
      <c r="J1771" s="251"/>
      <c r="K1771" s="375" t="s">
        <v>58</v>
      </c>
      <c r="L1771" s="376"/>
      <c r="M1771" s="375" t="s">
        <v>59</v>
      </c>
      <c r="N1771" s="376"/>
      <c r="O1771" s="375" t="s">
        <v>54</v>
      </c>
      <c r="P1771" s="377"/>
      <c r="Q1771" s="378"/>
      <c r="R1771" s="252"/>
    </row>
    <row r="1772" spans="2:18" ht="15" customHeight="1">
      <c r="B1772" s="253" t="s">
        <v>10</v>
      </c>
      <c r="C1772" s="254"/>
      <c r="D1772" s="255"/>
      <c r="E1772" s="255"/>
      <c r="F1772" s="255"/>
      <c r="G1772" s="255"/>
      <c r="H1772" s="255"/>
      <c r="I1772" s="255"/>
      <c r="J1772" s="256"/>
      <c r="K1772" s="257"/>
      <c r="L1772" s="258"/>
      <c r="M1772" s="259"/>
      <c r="N1772" s="258"/>
      <c r="O1772" s="415">
        <f>'MARKAH UTAMA'!M2288</f>
        <v>0</v>
      </c>
      <c r="P1772" s="416"/>
      <c r="Q1772" s="417"/>
      <c r="R1772" s="252"/>
    </row>
    <row r="1773" spans="2:18" ht="15" customHeight="1">
      <c r="B1773" s="260" t="str">
        <f>'MARKAH UTAMA'!D$13</f>
        <v>Karangan</v>
      </c>
      <c r="C1773" s="261"/>
      <c r="D1773" s="261"/>
      <c r="E1773" s="261"/>
      <c r="F1773" s="261"/>
      <c r="G1773" s="261"/>
      <c r="H1773" s="261"/>
      <c r="I1773" s="261"/>
      <c r="J1773" s="262"/>
      <c r="K1773" s="263">
        <f>'MARKAH UTAMA'!D$12</f>
        <v>20</v>
      </c>
      <c r="L1773" s="264"/>
      <c r="M1773" s="263">
        <f>'MARKAH UTAMA'!D2288</f>
        <v>0</v>
      </c>
      <c r="N1773" s="265"/>
      <c r="O1773" s="409"/>
      <c r="P1773" s="410"/>
      <c r="Q1773" s="411"/>
      <c r="R1773" s="266"/>
    </row>
    <row r="1774" spans="2:18" ht="15" customHeight="1">
      <c r="B1774" s="267" t="str">
        <f>'MARKAH UTAMA'!E$13</f>
        <v>Pemahaman</v>
      </c>
      <c r="C1774" s="249"/>
      <c r="D1774" s="249"/>
      <c r="E1774" s="249"/>
      <c r="F1774" s="249"/>
      <c r="G1774" s="249"/>
      <c r="H1774" s="249"/>
      <c r="I1774" s="249"/>
      <c r="J1774" s="265"/>
      <c r="K1774" s="263">
        <f>'MARKAH UTAMA'!E$12</f>
        <v>10</v>
      </c>
      <c r="L1774" s="264"/>
      <c r="M1774" s="263">
        <f>'MARKAH UTAMA'!E2288</f>
        <v>0</v>
      </c>
      <c r="N1774" s="265"/>
      <c r="O1774" s="409"/>
      <c r="P1774" s="410"/>
      <c r="Q1774" s="411"/>
      <c r="R1774" s="266"/>
    </row>
    <row r="1775" spans="2:18" ht="15" customHeight="1">
      <c r="B1775" s="267" t="str">
        <f>'MARKAH UTAMA'!F$13</f>
        <v>Tatabahasa</v>
      </c>
      <c r="C1775" s="249"/>
      <c r="D1775" s="249"/>
      <c r="E1775" s="249"/>
      <c r="F1775" s="249"/>
      <c r="G1775" s="249"/>
      <c r="H1775" s="249"/>
      <c r="I1775" s="249"/>
      <c r="J1775" s="265"/>
      <c r="K1775" s="263">
        <f>'MARKAH UTAMA'!F$12</f>
        <v>20</v>
      </c>
      <c r="L1775" s="264"/>
      <c r="M1775" s="263">
        <f>'MARKAH UTAMA'!F2288</f>
        <v>0</v>
      </c>
      <c r="N1775" s="265"/>
      <c r="O1775" s="409"/>
      <c r="P1775" s="410"/>
      <c r="Q1775" s="411"/>
      <c r="R1775" s="266"/>
    </row>
    <row r="1776" spans="2:18" ht="15" customHeight="1">
      <c r="B1776" s="267" t="str">
        <f>'MARKAH UTAMA'!G$13</f>
        <v>Tulisan Rumi</v>
      </c>
      <c r="C1776" s="249"/>
      <c r="D1776" s="249"/>
      <c r="E1776" s="249"/>
      <c r="F1776" s="249"/>
      <c r="G1776" s="249"/>
      <c r="H1776" s="249"/>
      <c r="I1776" s="249"/>
      <c r="J1776" s="265"/>
      <c r="K1776" s="263">
        <f>'MARKAH UTAMA'!G$12</f>
        <v>5</v>
      </c>
      <c r="L1776" s="264"/>
      <c r="M1776" s="263">
        <f>'MARKAH UTAMA'!G2288</f>
        <v>0</v>
      </c>
      <c r="N1776" s="265"/>
      <c r="O1776" s="409"/>
      <c r="P1776" s="410"/>
      <c r="Q1776" s="411"/>
      <c r="R1776" s="266"/>
    </row>
    <row r="1777" spans="2:18" ht="15" customHeight="1">
      <c r="B1777" s="267" t="str">
        <f>'MARKAH UTAMA'!H$13</f>
        <v>Tulisan Jawi</v>
      </c>
      <c r="C1777" s="249"/>
      <c r="D1777" s="249"/>
      <c r="E1777" s="249"/>
      <c r="F1777" s="249"/>
      <c r="G1777" s="249"/>
      <c r="H1777" s="249"/>
      <c r="I1777" s="249"/>
      <c r="J1777" s="265"/>
      <c r="K1777" s="263">
        <f>'MARKAH UTAMA'!H$12</f>
        <v>5</v>
      </c>
      <c r="L1777" s="264"/>
      <c r="M1777" s="263">
        <f>'MARKAH UTAMA'!H2288</f>
        <v>0</v>
      </c>
      <c r="N1777" s="265"/>
      <c r="O1777" s="409"/>
      <c r="P1777" s="410"/>
      <c r="Q1777" s="411"/>
      <c r="R1777" s="266"/>
    </row>
    <row r="1778" spans="2:18" ht="15" customHeight="1">
      <c r="B1778" s="267" t="str">
        <f>'MARKAH UTAMA'!I$13</f>
        <v>Ejaan  &amp; Rencana Rumi</v>
      </c>
      <c r="C1778" s="249"/>
      <c r="D1778" s="249"/>
      <c r="E1778" s="249"/>
      <c r="F1778" s="249"/>
      <c r="G1778" s="249"/>
      <c r="H1778" s="249"/>
      <c r="I1778" s="249"/>
      <c r="J1778" s="265"/>
      <c r="K1778" s="263">
        <f>'MARKAH UTAMA'!I$12</f>
        <v>5</v>
      </c>
      <c r="L1778" s="264"/>
      <c r="M1778" s="263">
        <f>'MARKAH UTAMA'!I2288</f>
        <v>0</v>
      </c>
      <c r="N1778" s="265"/>
      <c r="O1778" s="409"/>
      <c r="P1778" s="410"/>
      <c r="Q1778" s="411"/>
      <c r="R1778" s="266"/>
    </row>
    <row r="1779" spans="2:18" ht="15" customHeight="1">
      <c r="B1779" s="268" t="str">
        <f>'MARKAH UTAMA'!J$13</f>
        <v>Ejaan &amp; Rencana Jawi</v>
      </c>
      <c r="C1779" s="249"/>
      <c r="D1779" s="249"/>
      <c r="E1779" s="249"/>
      <c r="F1779" s="249"/>
      <c r="G1779" s="249"/>
      <c r="H1779" s="249"/>
      <c r="I1779" s="249"/>
      <c r="J1779" s="265"/>
      <c r="K1779" s="263">
        <f>'MARKAH UTAMA'!J$12</f>
        <v>5</v>
      </c>
      <c r="L1779" s="264"/>
      <c r="M1779" s="263">
        <f>'MARKAH UTAMA'!J2288</f>
        <v>0</v>
      </c>
      <c r="N1779" s="265"/>
      <c r="O1779" s="409"/>
      <c r="P1779" s="410"/>
      <c r="Q1779" s="411"/>
      <c r="R1779" s="266"/>
    </row>
    <row r="1780" spans="2:18" ht="15" customHeight="1" thickBot="1">
      <c r="B1780" s="269" t="str">
        <f>'MARKAH UTAMA'!K$13</f>
        <v>Bacaan dan Lisan</v>
      </c>
      <c r="C1780" s="254"/>
      <c r="D1780" s="254"/>
      <c r="E1780" s="254"/>
      <c r="F1780" s="254"/>
      <c r="G1780" s="254"/>
      <c r="H1780" s="254"/>
      <c r="I1780" s="254"/>
      <c r="J1780" s="270"/>
      <c r="K1780" s="271">
        <f>'MARKAH UTAMA'!K$12</f>
        <v>30</v>
      </c>
      <c r="L1780" s="272"/>
      <c r="M1780" s="271">
        <f>'MARKAH UTAMA'!K2288</f>
        <v>0</v>
      </c>
      <c r="N1780" s="273"/>
      <c r="O1780" s="409"/>
      <c r="P1780" s="410"/>
      <c r="Q1780" s="411"/>
      <c r="R1780" s="266"/>
    </row>
    <row r="1781" spans="2:18" ht="15" customHeight="1" thickBot="1">
      <c r="B1781" s="274"/>
      <c r="C1781" s="403" t="s">
        <v>67</v>
      </c>
      <c r="D1781" s="404"/>
      <c r="E1781" s="404"/>
      <c r="F1781" s="404"/>
      <c r="G1781" s="404"/>
      <c r="H1781" s="404"/>
      <c r="I1781" s="404"/>
      <c r="J1781" s="405"/>
      <c r="K1781" s="277">
        <f>SUM(K1773:K1780)</f>
        <v>100</v>
      </c>
      <c r="L1781" s="275"/>
      <c r="M1781" s="277">
        <f>SUM(M1773:M1780)</f>
        <v>0</v>
      </c>
      <c r="N1781" s="278"/>
      <c r="O1781" s="412"/>
      <c r="P1781" s="413"/>
      <c r="Q1781" s="414"/>
      <c r="R1781" s="279"/>
    </row>
    <row r="1782" spans="2:18" ht="15" customHeight="1" thickTop="1">
      <c r="B1782" s="280" t="s">
        <v>22</v>
      </c>
      <c r="C1782" s="281"/>
      <c r="D1782" s="281"/>
      <c r="E1782" s="282"/>
      <c r="F1782" s="282"/>
      <c r="G1782" s="281"/>
      <c r="H1782" s="281"/>
      <c r="I1782" s="281"/>
      <c r="J1782" s="283"/>
      <c r="K1782" s="284"/>
      <c r="L1782" s="285"/>
      <c r="M1782" s="285"/>
      <c r="N1782" s="286"/>
      <c r="O1782" s="406">
        <f>'MARKAH UTAMA'!R2288</f>
        <v>0</v>
      </c>
      <c r="P1782" s="407"/>
      <c r="Q1782" s="408"/>
      <c r="R1782" s="279"/>
    </row>
    <row r="1783" spans="2:18" ht="15" customHeight="1">
      <c r="B1783" s="287" t="str">
        <f>'MARKAH UTAMA'!N$13</f>
        <v>Aktiviti</v>
      </c>
      <c r="C1783" s="288"/>
      <c r="D1783" s="261"/>
      <c r="E1783" s="289"/>
      <c r="F1783" s="289"/>
      <c r="G1783" s="261"/>
      <c r="H1783" s="261"/>
      <c r="I1783" s="261"/>
      <c r="J1783" s="261"/>
      <c r="K1783" s="263">
        <f>'MARKAH UTAMA'!N$12</f>
        <v>20</v>
      </c>
      <c r="L1783" s="264"/>
      <c r="M1783" s="263">
        <f>'MARKAH UTAMA'!N2288</f>
        <v>0</v>
      </c>
      <c r="N1783" s="264"/>
      <c r="O1783" s="409"/>
      <c r="P1783" s="410"/>
      <c r="Q1783" s="411"/>
      <c r="R1783" s="279"/>
    </row>
    <row r="1784" spans="2:18" ht="15" customHeight="1">
      <c r="B1784" s="290" t="str">
        <f>'MARKAH UTAMA'!O$13</f>
        <v>Congak &amp; Sifir</v>
      </c>
      <c r="C1784" s="249"/>
      <c r="D1784" s="249"/>
      <c r="E1784" s="291"/>
      <c r="F1784" s="291"/>
      <c r="G1784" s="249"/>
      <c r="H1784" s="249"/>
      <c r="I1784" s="249"/>
      <c r="J1784" s="249"/>
      <c r="K1784" s="263">
        <f>'MARKAH UTAMA'!O$12</f>
        <v>30</v>
      </c>
      <c r="L1784" s="264"/>
      <c r="M1784" s="263">
        <f>'MARKAH UTAMA'!O2288</f>
        <v>0</v>
      </c>
      <c r="N1784" s="264"/>
      <c r="O1784" s="409"/>
      <c r="P1784" s="410"/>
      <c r="Q1784" s="411"/>
      <c r="R1784" s="279"/>
    </row>
    <row r="1785" spans="2:18" ht="15" customHeight="1" thickBot="1">
      <c r="B1785" s="292" t="str">
        <f>'MARKAH UTAMA'!P$13</f>
        <v>Matematik</v>
      </c>
      <c r="C1785" s="254"/>
      <c r="D1785" s="254"/>
      <c r="E1785" s="293"/>
      <c r="F1785" s="293"/>
      <c r="G1785" s="293"/>
      <c r="H1785" s="293"/>
      <c r="I1785" s="293"/>
      <c r="J1785" s="293"/>
      <c r="K1785" s="294">
        <f>'MARKAH UTAMA'!P$12</f>
        <v>50</v>
      </c>
      <c r="L1785" s="295"/>
      <c r="M1785" s="294">
        <f>'MARKAH UTAMA'!P2288</f>
        <v>0</v>
      </c>
      <c r="N1785" s="296"/>
      <c r="O1785" s="409"/>
      <c r="P1785" s="410"/>
      <c r="Q1785" s="411"/>
      <c r="R1785" s="279"/>
    </row>
    <row r="1786" spans="2:18" ht="15" customHeight="1" thickBot="1">
      <c r="B1786" s="274"/>
      <c r="C1786" s="403" t="s">
        <v>67</v>
      </c>
      <c r="D1786" s="404"/>
      <c r="E1786" s="404"/>
      <c r="F1786" s="404"/>
      <c r="G1786" s="404"/>
      <c r="H1786" s="404"/>
      <c r="I1786" s="404"/>
      <c r="J1786" s="405"/>
      <c r="K1786" s="297">
        <f>SUM(K1783:K1785)</f>
        <v>100</v>
      </c>
      <c r="L1786" s="275"/>
      <c r="M1786" s="277">
        <f>SUM(M1783:M1785)</f>
        <v>0</v>
      </c>
      <c r="N1786" s="298"/>
      <c r="O1786" s="412"/>
      <c r="P1786" s="413"/>
      <c r="Q1786" s="414"/>
      <c r="R1786" s="279"/>
    </row>
    <row r="1787" spans="2:18" ht="15" customHeight="1" thickTop="1">
      <c r="B1787" s="280" t="s">
        <v>21</v>
      </c>
      <c r="C1787" s="281"/>
      <c r="D1787" s="281"/>
      <c r="E1787" s="282"/>
      <c r="F1787" s="282"/>
      <c r="G1787" s="281"/>
      <c r="H1787" s="281"/>
      <c r="I1787" s="281"/>
      <c r="J1787" s="283"/>
      <c r="K1787" s="284"/>
      <c r="L1787" s="285"/>
      <c r="M1787" s="285"/>
      <c r="N1787" s="286"/>
      <c r="O1787" s="406">
        <f>'MARKAH UTAMA'!Z2288</f>
        <v>0</v>
      </c>
      <c r="P1787" s="407"/>
      <c r="Q1787" s="408"/>
      <c r="R1787" s="266"/>
    </row>
    <row r="1788" spans="2:18" ht="15" customHeight="1">
      <c r="B1788" s="287" t="str">
        <f>'MARKAH UTAMA'!S$13</f>
        <v>Composition</v>
      </c>
      <c r="C1788" s="261"/>
      <c r="D1788" s="261"/>
      <c r="E1788" s="299"/>
      <c r="F1788" s="299"/>
      <c r="G1788" s="261"/>
      <c r="H1788" s="261"/>
      <c r="I1788" s="261"/>
      <c r="J1788" s="262"/>
      <c r="K1788" s="300">
        <f>'MARKAH UTAMA'!S$12</f>
        <v>20</v>
      </c>
      <c r="L1788" s="301"/>
      <c r="M1788" s="300">
        <f>'MARKAH UTAMA'!S2288</f>
        <v>0</v>
      </c>
      <c r="N1788" s="301"/>
      <c r="O1788" s="409"/>
      <c r="P1788" s="410"/>
      <c r="Q1788" s="411"/>
      <c r="R1788" s="266"/>
    </row>
    <row r="1789" spans="2:18" ht="15" customHeight="1">
      <c r="B1789" s="302" t="str">
        <f>'MARKAH UTAMA'!T$13</f>
        <v>Grammar</v>
      </c>
      <c r="C1789" s="303"/>
      <c r="D1789" s="249"/>
      <c r="E1789" s="291"/>
      <c r="F1789" s="291"/>
      <c r="G1789" s="291"/>
      <c r="H1789" s="291"/>
      <c r="I1789" s="291"/>
      <c r="J1789" s="265"/>
      <c r="K1789" s="263">
        <f>'MARKAH UTAMA'!T2499</f>
        <v>0</v>
      </c>
      <c r="L1789" s="264"/>
      <c r="M1789" s="263">
        <f>'MARKAH UTAMA'!T2288</f>
        <v>0</v>
      </c>
      <c r="N1789" s="264"/>
      <c r="O1789" s="409"/>
      <c r="P1789" s="410"/>
      <c r="Q1789" s="411"/>
      <c r="R1789" s="266"/>
    </row>
    <row r="1790" spans="2:18" ht="15" customHeight="1">
      <c r="B1790" s="302" t="str">
        <f>'MARKAH UTAMA'!U$13</f>
        <v>Comprehension</v>
      </c>
      <c r="C1790" s="303"/>
      <c r="D1790" s="249"/>
      <c r="E1790" s="291"/>
      <c r="F1790" s="291"/>
      <c r="G1790" s="249"/>
      <c r="H1790" s="249"/>
      <c r="I1790" s="249"/>
      <c r="J1790" s="265"/>
      <c r="K1790" s="263">
        <f>'MARKAH UTAMA'!U$12</f>
        <v>10</v>
      </c>
      <c r="L1790" s="264"/>
      <c r="M1790" s="263">
        <f>'MARKAH UTAMA'!U2288</f>
        <v>0</v>
      </c>
      <c r="N1790" s="264"/>
      <c r="O1790" s="409"/>
      <c r="P1790" s="410"/>
      <c r="Q1790" s="411"/>
      <c r="R1790" s="266"/>
    </row>
    <row r="1791" spans="2:18" ht="15" customHeight="1">
      <c r="B1791" s="302" t="str">
        <f>'MARKAH UTAMA'!V$13</f>
        <v>Vocabulary</v>
      </c>
      <c r="C1791" s="249"/>
      <c r="D1791" s="249"/>
      <c r="E1791" s="291"/>
      <c r="F1791" s="291"/>
      <c r="G1791" s="249"/>
      <c r="H1791" s="249"/>
      <c r="I1791" s="249"/>
      <c r="J1791" s="265"/>
      <c r="K1791" s="263">
        <f>'MARKAH UTAMA'!V$12</f>
        <v>10</v>
      </c>
      <c r="L1791" s="264"/>
      <c r="M1791" s="263">
        <f>'MARKAH UTAMA'!V2288</f>
        <v>0</v>
      </c>
      <c r="N1791" s="264"/>
      <c r="O1791" s="409"/>
      <c r="P1791" s="410"/>
      <c r="Q1791" s="411"/>
      <c r="R1791" s="266"/>
    </row>
    <row r="1792" spans="2:18" ht="15" customHeight="1">
      <c r="B1792" s="302" t="str">
        <f>'MARKAH UTAMA'!W$13</f>
        <v>Spelling</v>
      </c>
      <c r="C1792" s="249"/>
      <c r="D1792" s="249"/>
      <c r="E1792" s="291"/>
      <c r="F1792" s="291"/>
      <c r="G1792" s="249"/>
      <c r="H1792" s="249"/>
      <c r="I1792" s="249"/>
      <c r="J1792" s="265"/>
      <c r="K1792" s="263">
        <f>'MARKAH UTAMA'!W$12</f>
        <v>10</v>
      </c>
      <c r="L1792" s="264"/>
      <c r="M1792" s="263">
        <f>'MARKAH UTAMA'!W2288</f>
        <v>0</v>
      </c>
      <c r="N1792" s="264"/>
      <c r="O1792" s="409"/>
      <c r="P1792" s="410"/>
      <c r="Q1792" s="411"/>
      <c r="R1792" s="266"/>
    </row>
    <row r="1793" spans="2:18" ht="15" customHeight="1" thickBot="1">
      <c r="B1793" s="292" t="str">
        <f>'MARKAH UTAMA'!X$13</f>
        <v>Reading &amp; Oral</v>
      </c>
      <c r="C1793" s="254"/>
      <c r="D1793" s="254"/>
      <c r="E1793" s="304"/>
      <c r="F1793" s="304"/>
      <c r="G1793" s="254"/>
      <c r="H1793" s="254"/>
      <c r="I1793" s="254"/>
      <c r="J1793" s="270"/>
      <c r="K1793" s="294">
        <f>'MARKAH UTAMA'!X$12</f>
        <v>30</v>
      </c>
      <c r="L1793" s="296"/>
      <c r="M1793" s="294">
        <f>'MARKAH UTAMA'!X2288</f>
        <v>0</v>
      </c>
      <c r="N1793" s="296"/>
      <c r="O1793" s="409"/>
      <c r="P1793" s="410"/>
      <c r="Q1793" s="411"/>
      <c r="R1793" s="266"/>
    </row>
    <row r="1794" spans="2:18" ht="15" customHeight="1" thickBot="1">
      <c r="B1794" s="274"/>
      <c r="C1794" s="403" t="s">
        <v>67</v>
      </c>
      <c r="D1794" s="404"/>
      <c r="E1794" s="404"/>
      <c r="F1794" s="404"/>
      <c r="G1794" s="404"/>
      <c r="H1794" s="404"/>
      <c r="I1794" s="404"/>
      <c r="J1794" s="405"/>
      <c r="K1794" s="275">
        <f>SUM(K1788:K1793)</f>
        <v>80</v>
      </c>
      <c r="L1794" s="275"/>
      <c r="M1794" s="297">
        <f>SUM(M1788:M1793)</f>
        <v>0</v>
      </c>
      <c r="N1794" s="305"/>
      <c r="O1794" s="412"/>
      <c r="P1794" s="413"/>
      <c r="Q1794" s="414"/>
      <c r="R1794" s="279"/>
    </row>
    <row r="1795" spans="2:18" ht="15" customHeight="1" thickTop="1">
      <c r="B1795" s="306" t="str">
        <f>'MARKAH UTAMA'!AA$13</f>
        <v>PELAJARAN AM</v>
      </c>
      <c r="C1795" s="307"/>
      <c r="D1795" s="308"/>
      <c r="E1795" s="308"/>
      <c r="F1795" s="308"/>
      <c r="G1795" s="261"/>
      <c r="H1795" s="261"/>
      <c r="I1795" s="261"/>
      <c r="J1795" s="261"/>
      <c r="K1795" s="300">
        <f>'MARKAH UTAMA'!AA$11</f>
        <v>100</v>
      </c>
      <c r="L1795" s="261"/>
      <c r="M1795" s="300">
        <f>'MARKAH UTAMA'!AA2288</f>
        <v>0</v>
      </c>
      <c r="N1795" s="301"/>
      <c r="O1795" s="400">
        <f>'MARKAH UTAMA'!AB2288</f>
        <v>0</v>
      </c>
      <c r="P1795" s="401"/>
      <c r="Q1795" s="402"/>
      <c r="R1795" s="279"/>
    </row>
    <row r="1796" spans="2:18" ht="15" customHeight="1">
      <c r="B1796" s="309" t="str">
        <f>'MARKAH UTAMA'!AC$13</f>
        <v>S I V I K</v>
      </c>
      <c r="C1796" s="310"/>
      <c r="D1796" s="311"/>
      <c r="E1796" s="311"/>
      <c r="F1796" s="311"/>
      <c r="G1796" s="249"/>
      <c r="H1796" s="249"/>
      <c r="I1796" s="249"/>
      <c r="J1796" s="249"/>
      <c r="K1796" s="263">
        <f>'MARKAH UTAMA'!AC$11</f>
        <v>50</v>
      </c>
      <c r="L1796" s="249"/>
      <c r="M1796" s="263">
        <f>'MARKAH UTAMA'!AC2288</f>
        <v>0</v>
      </c>
      <c r="N1796" s="264"/>
      <c r="O1796" s="382">
        <f>'MARKAH UTAMA'!AD2288</f>
        <v>0</v>
      </c>
      <c r="P1796" s="383"/>
      <c r="Q1796" s="384"/>
      <c r="R1796" s="279"/>
    </row>
    <row r="1797" spans="2:18" ht="15" customHeight="1">
      <c r="B1797" s="309" t="str">
        <f>'MARKAH UTAMA'!AE$13</f>
        <v>L U K I S A N</v>
      </c>
      <c r="C1797" s="310"/>
      <c r="D1797" s="310"/>
      <c r="E1797" s="310"/>
      <c r="F1797" s="310"/>
      <c r="G1797" s="249"/>
      <c r="H1797" s="249"/>
      <c r="I1797" s="249"/>
      <c r="J1797" s="249"/>
      <c r="K1797" s="263">
        <f>'MARKAH UTAMA'!AE$11</f>
        <v>50</v>
      </c>
      <c r="L1797" s="249"/>
      <c r="M1797" s="263">
        <f>'MARKAH UTAMA'!AE2288</f>
        <v>0</v>
      </c>
      <c r="N1797" s="264"/>
      <c r="O1797" s="382">
        <f>'MARKAH UTAMA'!AF2288</f>
        <v>0</v>
      </c>
      <c r="P1797" s="383"/>
      <c r="Q1797" s="384"/>
      <c r="R1797" s="279"/>
    </row>
    <row r="1798" spans="2:18" ht="15" customHeight="1">
      <c r="B1798" s="309" t="str">
        <f>'MARKAH UTAMA'!AG$13</f>
        <v>PELAJARAN  UGAMA ISLAM</v>
      </c>
      <c r="C1798" s="310"/>
      <c r="D1798" s="310"/>
      <c r="E1798" s="310"/>
      <c r="F1798" s="310"/>
      <c r="G1798" s="249"/>
      <c r="H1798" s="249"/>
      <c r="I1798" s="249"/>
      <c r="J1798" s="249"/>
      <c r="K1798" s="263">
        <f>'MARKAH UTAMA'!AG$11</f>
        <v>100</v>
      </c>
      <c r="L1798" s="249"/>
      <c r="M1798" s="263">
        <f>'MARKAH UTAMA'!AG2288</f>
        <v>0</v>
      </c>
      <c r="N1798" s="264"/>
      <c r="O1798" s="382">
        <f>'MARKAH UTAMA'!AH2288</f>
        <v>0</v>
      </c>
      <c r="P1798" s="383"/>
      <c r="Q1798" s="384"/>
      <c r="R1798" s="279"/>
    </row>
    <row r="1799" spans="2:18" ht="15" customHeight="1" thickBot="1">
      <c r="B1799" s="312" t="str">
        <f>'MARKAH UTAMA'!AI$13</f>
        <v>PENDIDIKAN JASMANI</v>
      </c>
      <c r="C1799" s="313"/>
      <c r="D1799" s="314"/>
      <c r="E1799" s="314"/>
      <c r="F1799" s="314"/>
      <c r="G1799" s="254"/>
      <c r="H1799" s="254"/>
      <c r="I1799" s="254"/>
      <c r="J1799" s="254"/>
      <c r="K1799" s="294">
        <f>'MARKAH UTAMA'!AI$11</f>
        <v>50</v>
      </c>
      <c r="L1799" s="254"/>
      <c r="M1799" s="294">
        <f>'MARKAH UTAMA'!AI2288</f>
        <v>0</v>
      </c>
      <c r="N1799" s="296"/>
      <c r="O1799" s="394">
        <f>'MARKAH UTAMA'!AJ2288</f>
        <v>0</v>
      </c>
      <c r="P1799" s="395"/>
      <c r="Q1799" s="396"/>
      <c r="R1799" s="279"/>
    </row>
    <row r="1800" spans="2:17" ht="15" customHeight="1" thickBot="1">
      <c r="B1800" s="315"/>
      <c r="C1800" s="316"/>
      <c r="D1800" s="387" t="s">
        <v>65</v>
      </c>
      <c r="E1800" s="387"/>
      <c r="F1800" s="387"/>
      <c r="G1800" s="387"/>
      <c r="H1800" s="387"/>
      <c r="I1800" s="387"/>
      <c r="J1800" s="388"/>
      <c r="K1800" s="277">
        <f>'MARKAH UTAMA'!AK2285</f>
        <v>0</v>
      </c>
      <c r="L1800" s="277"/>
      <c r="M1800" s="277">
        <f>M1781+M1786+M1794+M1795+M1796+M1797+M1798+M1799</f>
        <v>0</v>
      </c>
      <c r="N1800" s="298"/>
      <c r="O1800" s="397">
        <f>'MARKAH UTAMA'!AM2288</f>
        <v>0</v>
      </c>
      <c r="P1800" s="398"/>
      <c r="Q1800" s="399"/>
    </row>
    <row r="1801" spans="2:17" ht="15" customHeight="1" thickBot="1" thickTop="1">
      <c r="B1801" s="391" t="s">
        <v>66</v>
      </c>
      <c r="C1801" s="392"/>
      <c r="D1801" s="392"/>
      <c r="E1801" s="392"/>
      <c r="F1801" s="392"/>
      <c r="G1801" s="392"/>
      <c r="H1801" s="392"/>
      <c r="I1801" s="392"/>
      <c r="J1801" s="393"/>
      <c r="K1801" s="379" t="e">
        <f>M1800/K1800</f>
        <v>#DIV/0!</v>
      </c>
      <c r="L1801" s="380"/>
      <c r="M1801" s="380"/>
      <c r="N1801" s="380"/>
      <c r="O1801" s="380"/>
      <c r="P1801" s="380"/>
      <c r="Q1801" s="381"/>
    </row>
    <row r="1802" spans="2:17" ht="15" customHeight="1">
      <c r="B1802" s="317"/>
      <c r="C1802" s="318"/>
      <c r="D1802" s="319"/>
      <c r="E1802" s="319"/>
      <c r="F1802" s="318"/>
      <c r="G1802" s="318"/>
      <c r="H1802" s="318"/>
      <c r="I1802" s="318"/>
      <c r="J1802" s="318"/>
      <c r="K1802" s="320"/>
      <c r="L1802" s="320"/>
      <c r="M1802" s="320"/>
      <c r="N1802" s="320"/>
      <c r="O1802" s="320"/>
      <c r="P1802" s="320"/>
      <c r="Q1802" s="320"/>
    </row>
    <row r="1803" spans="2:19" ht="15" customHeight="1">
      <c r="B1803" s="240" t="s">
        <v>60</v>
      </c>
      <c r="C1803" s="321"/>
      <c r="D1803" s="385">
        <f>'MARKAH UTAMA'!$AL$37</f>
        <v>0.7818315018315019</v>
      </c>
      <c r="E1803" s="385"/>
      <c r="F1803" s="385"/>
      <c r="G1803" s="321" t="s">
        <v>32</v>
      </c>
      <c r="L1803" s="322">
        <f>'MARKAH UTAMA'!AM2288</f>
        <v>0</v>
      </c>
      <c r="M1803" s="321" t="s">
        <v>31</v>
      </c>
      <c r="N1803" s="321"/>
      <c r="O1803" s="321"/>
      <c r="P1803" s="335">
        <f>'MARKAH UTAMA'!$AW$9</f>
        <v>21</v>
      </c>
      <c r="Q1803" s="245" t="s">
        <v>64</v>
      </c>
      <c r="S1803" s="324"/>
    </row>
    <row r="1804" spans="2:19" ht="15" customHeight="1">
      <c r="B1804" s="325" t="s">
        <v>61</v>
      </c>
      <c r="C1804" s="321"/>
      <c r="D1804" s="325"/>
      <c r="E1804" s="386">
        <f>'MARKAH UTAMA'!AV2288</f>
        <v>0</v>
      </c>
      <c r="F1804" s="386"/>
      <c r="G1804" s="321" t="s">
        <v>45</v>
      </c>
      <c r="I1804" s="240" t="s">
        <v>62</v>
      </c>
      <c r="J1804" s="220">
        <f>'MARKAH UTAMA'!AW2288</f>
        <v>0</v>
      </c>
      <c r="K1804" s="325" t="s">
        <v>45</v>
      </c>
      <c r="M1804" s="325" t="s">
        <v>33</v>
      </c>
      <c r="N1804" s="241"/>
      <c r="O1804" s="220">
        <f>'MARKAH UTAMA'!AX2288</f>
        <v>0</v>
      </c>
      <c r="P1804" s="325" t="s">
        <v>45</v>
      </c>
      <c r="Q1804" s="242"/>
      <c r="S1804" s="324"/>
    </row>
    <row r="1805" spans="2:19" ht="15" customHeight="1">
      <c r="B1805" s="321"/>
      <c r="C1805" s="321"/>
      <c r="D1805" s="324"/>
      <c r="E1805" s="324"/>
      <c r="F1805" s="324"/>
      <c r="G1805" s="324"/>
      <c r="H1805" s="324"/>
      <c r="I1805" s="324"/>
      <c r="J1805" s="324"/>
      <c r="K1805" s="324"/>
      <c r="L1805" s="324"/>
      <c r="M1805" s="324"/>
      <c r="N1805" s="324"/>
      <c r="O1805" s="324"/>
      <c r="P1805" s="324"/>
      <c r="Q1805" s="242"/>
      <c r="S1805" s="324"/>
    </row>
    <row r="1806" spans="2:19" ht="15" customHeight="1">
      <c r="B1806" s="326" t="s">
        <v>68</v>
      </c>
      <c r="C1806" s="324"/>
      <c r="D1806" s="324"/>
      <c r="E1806" s="324"/>
      <c r="F1806" s="324"/>
      <c r="G1806" s="324"/>
      <c r="H1806" s="324"/>
      <c r="I1806" s="324"/>
      <c r="J1806" s="324"/>
      <c r="K1806" s="324"/>
      <c r="L1806" s="324"/>
      <c r="M1806" s="324"/>
      <c r="N1806" s="324"/>
      <c r="O1806" s="324"/>
      <c r="P1806" s="324"/>
      <c r="Q1806" s="242"/>
      <c r="S1806" s="324"/>
    </row>
    <row r="1807" spans="2:17" ht="15" customHeight="1">
      <c r="B1807" s="327"/>
      <c r="C1807" s="327"/>
      <c r="D1807" s="327"/>
      <c r="E1807" s="327"/>
      <c r="F1807" s="327"/>
      <c r="G1807" s="327"/>
      <c r="H1807" s="327"/>
      <c r="I1807" s="327"/>
      <c r="J1807" s="327"/>
      <c r="K1807" s="327"/>
      <c r="L1807" s="327"/>
      <c r="M1807" s="327"/>
      <c r="N1807" s="327"/>
      <c r="O1807" s="327"/>
      <c r="P1807" s="327"/>
      <c r="Q1807" s="328"/>
    </row>
    <row r="1808" spans="2:17" ht="15" customHeight="1">
      <c r="B1808" s="329"/>
      <c r="C1808" s="329"/>
      <c r="D1808" s="329"/>
      <c r="E1808" s="329"/>
      <c r="F1808" s="329"/>
      <c r="G1808" s="329"/>
      <c r="H1808" s="329"/>
      <c r="I1808" s="329"/>
      <c r="J1808" s="329"/>
      <c r="K1808" s="329"/>
      <c r="L1808" s="329"/>
      <c r="M1808" s="329"/>
      <c r="N1808" s="329"/>
      <c r="O1808" s="329"/>
      <c r="P1808" s="329"/>
      <c r="Q1808" s="330"/>
    </row>
    <row r="1809" spans="2:17" ht="15" customHeight="1">
      <c r="B1809" s="329"/>
      <c r="C1809" s="329"/>
      <c r="D1809" s="329"/>
      <c r="E1809" s="329"/>
      <c r="F1809" s="329"/>
      <c r="G1809" s="329"/>
      <c r="H1809" s="329"/>
      <c r="I1809" s="329"/>
      <c r="J1809" s="329"/>
      <c r="K1809" s="329"/>
      <c r="L1809" s="329"/>
      <c r="M1809" s="329"/>
      <c r="N1809" s="329"/>
      <c r="O1809" s="329"/>
      <c r="P1809" s="329"/>
      <c r="Q1809" s="330"/>
    </row>
    <row r="1810" spans="2:17" ht="15" customHeight="1">
      <c r="B1810" s="329"/>
      <c r="C1810" s="329"/>
      <c r="D1810" s="329"/>
      <c r="E1810" s="329"/>
      <c r="F1810" s="329"/>
      <c r="G1810" s="329"/>
      <c r="H1810" s="329"/>
      <c r="I1810" s="329"/>
      <c r="J1810" s="329"/>
      <c r="K1810" s="329"/>
      <c r="L1810" s="329"/>
      <c r="M1810" s="329"/>
      <c r="N1810" s="329"/>
      <c r="O1810" s="329"/>
      <c r="P1810" s="329"/>
      <c r="Q1810" s="330"/>
    </row>
    <row r="1811" spans="2:17" ht="15" customHeight="1">
      <c r="B1811" s="329"/>
      <c r="C1811" s="329"/>
      <c r="D1811" s="329"/>
      <c r="E1811" s="329"/>
      <c r="F1811" s="329"/>
      <c r="G1811" s="329"/>
      <c r="H1811" s="329"/>
      <c r="I1811" s="329"/>
      <c r="J1811" s="329"/>
      <c r="K1811" s="329"/>
      <c r="L1811" s="329"/>
      <c r="M1811" s="329"/>
      <c r="N1811" s="329"/>
      <c r="O1811" s="329"/>
      <c r="P1811" s="329"/>
      <c r="Q1811" s="330"/>
    </row>
    <row r="1812" spans="2:17" ht="15" customHeight="1">
      <c r="B1812" s="329"/>
      <c r="C1812" s="329"/>
      <c r="D1812" s="329"/>
      <c r="E1812" s="329"/>
      <c r="F1812" s="329"/>
      <c r="G1812" s="329"/>
      <c r="H1812" s="329"/>
      <c r="I1812" s="329"/>
      <c r="J1812" s="329"/>
      <c r="K1812" s="329"/>
      <c r="L1812" s="329"/>
      <c r="M1812" s="329"/>
      <c r="N1812" s="329"/>
      <c r="O1812" s="329"/>
      <c r="P1812" s="329"/>
      <c r="Q1812" s="330"/>
    </row>
    <row r="1813" spans="2:17" ht="15" customHeight="1">
      <c r="B1813" s="329"/>
      <c r="C1813" s="329"/>
      <c r="D1813" s="329"/>
      <c r="E1813" s="329"/>
      <c r="F1813" s="329"/>
      <c r="G1813" s="329"/>
      <c r="H1813" s="329"/>
      <c r="I1813" s="329"/>
      <c r="J1813" s="329"/>
      <c r="K1813" s="329"/>
      <c r="L1813" s="329"/>
      <c r="M1813" s="329"/>
      <c r="N1813" s="329"/>
      <c r="O1813" s="329"/>
      <c r="P1813" s="329"/>
      <c r="Q1813" s="330"/>
    </row>
    <row r="1825" spans="2:4" ht="15" customHeight="1">
      <c r="B1825" s="240" t="s">
        <v>24</v>
      </c>
      <c r="D1825" s="240">
        <f>'MARKAH UTAMA'!C2349</f>
        <v>0</v>
      </c>
    </row>
    <row r="1827" spans="2:16" ht="15" customHeight="1">
      <c r="B1827" s="240" t="str">
        <f>$B$4</f>
        <v>Sekolah Rendah Haji Tarif, Brunei I</v>
      </c>
      <c r="K1827" s="240" t="s">
        <v>55</v>
      </c>
      <c r="M1827" s="243"/>
      <c r="N1827" s="243"/>
      <c r="O1827" s="244">
        <f>'MARKAH UTAMA'!AR2349</f>
        <v>0</v>
      </c>
      <c r="P1827" s="244"/>
    </row>
    <row r="1828" spans="2:14" ht="15" customHeight="1">
      <c r="B1828" s="245" t="str">
        <f>$B$5</f>
        <v>DARJAH : 3</v>
      </c>
      <c r="C1828" s="245"/>
      <c r="K1828" s="244" t="s">
        <v>56</v>
      </c>
      <c r="L1828" s="331"/>
      <c r="M1828" s="241">
        <f>$M$5</f>
        <v>0</v>
      </c>
      <c r="N1828" s="241"/>
    </row>
    <row r="1829" spans="2:16" ht="15" customHeight="1">
      <c r="B1829" s="240" t="s">
        <v>23</v>
      </c>
      <c r="C1829" s="246">
        <f>'MARKAH UTAMA'!AS2349</f>
        <v>0</v>
      </c>
      <c r="D1829" s="245" t="s">
        <v>41</v>
      </c>
      <c r="E1829" s="245"/>
      <c r="F1829" s="245"/>
      <c r="G1829" s="240">
        <f>'MARKAH UTAMA'!AT2349</f>
        <v>0</v>
      </c>
      <c r="H1829" s="245" t="s">
        <v>40</v>
      </c>
      <c r="J1829" s="243">
        <f>'MARKAH UTAMA'!AU2349</f>
        <v>0</v>
      </c>
      <c r="K1829" s="245" t="s">
        <v>63</v>
      </c>
      <c r="M1829" s="247"/>
      <c r="P1829" s="245"/>
    </row>
    <row r="1830" spans="7:9" ht="15" customHeight="1" thickBot="1">
      <c r="G1830" s="246"/>
      <c r="H1830" s="246"/>
      <c r="I1830" s="246"/>
    </row>
    <row r="1831" spans="2:17" ht="15" customHeight="1">
      <c r="B1831" s="389" t="s">
        <v>29</v>
      </c>
      <c r="C1831" s="342"/>
      <c r="D1831" s="342"/>
      <c r="E1831" s="342"/>
      <c r="F1831" s="342"/>
      <c r="G1831" s="342"/>
      <c r="H1831" s="342"/>
      <c r="I1831" s="342"/>
      <c r="J1831" s="390"/>
      <c r="K1831" s="341" t="s">
        <v>57</v>
      </c>
      <c r="L1831" s="342"/>
      <c r="M1831" s="342"/>
      <c r="N1831" s="342"/>
      <c r="O1831" s="342"/>
      <c r="P1831" s="342"/>
      <c r="Q1831" s="374"/>
    </row>
    <row r="1832" spans="2:18" ht="15" customHeight="1">
      <c r="B1832" s="248"/>
      <c r="C1832" s="249"/>
      <c r="D1832" s="250"/>
      <c r="E1832" s="250"/>
      <c r="F1832" s="250"/>
      <c r="G1832" s="250"/>
      <c r="H1832" s="250"/>
      <c r="I1832" s="250"/>
      <c r="J1832" s="251"/>
      <c r="K1832" s="375" t="s">
        <v>58</v>
      </c>
      <c r="L1832" s="376"/>
      <c r="M1832" s="375" t="s">
        <v>59</v>
      </c>
      <c r="N1832" s="376"/>
      <c r="O1832" s="375" t="s">
        <v>54</v>
      </c>
      <c r="P1832" s="377"/>
      <c r="Q1832" s="378"/>
      <c r="R1832" s="252"/>
    </row>
    <row r="1833" spans="2:18" ht="15" customHeight="1">
      <c r="B1833" s="253" t="s">
        <v>10</v>
      </c>
      <c r="C1833" s="254"/>
      <c r="D1833" s="255"/>
      <c r="E1833" s="255"/>
      <c r="F1833" s="255"/>
      <c r="G1833" s="255"/>
      <c r="H1833" s="255"/>
      <c r="I1833" s="255"/>
      <c r="J1833" s="256"/>
      <c r="K1833" s="257"/>
      <c r="L1833" s="258"/>
      <c r="M1833" s="259"/>
      <c r="N1833" s="258"/>
      <c r="O1833" s="415">
        <f>'MARKAH UTAMA'!M2349</f>
        <v>0</v>
      </c>
      <c r="P1833" s="416"/>
      <c r="Q1833" s="417"/>
      <c r="R1833" s="252"/>
    </row>
    <row r="1834" spans="2:18" ht="15" customHeight="1">
      <c r="B1834" s="260" t="str">
        <f>'MARKAH UTAMA'!D$13</f>
        <v>Karangan</v>
      </c>
      <c r="C1834" s="261"/>
      <c r="D1834" s="261"/>
      <c r="E1834" s="261"/>
      <c r="F1834" s="261"/>
      <c r="G1834" s="261"/>
      <c r="H1834" s="261"/>
      <c r="I1834" s="261"/>
      <c r="J1834" s="262"/>
      <c r="K1834" s="263">
        <f>'MARKAH UTAMA'!D$12</f>
        <v>20</v>
      </c>
      <c r="L1834" s="264"/>
      <c r="M1834" s="263">
        <f>'MARKAH UTAMA'!D2349</f>
        <v>0</v>
      </c>
      <c r="N1834" s="265"/>
      <c r="O1834" s="409"/>
      <c r="P1834" s="410"/>
      <c r="Q1834" s="411"/>
      <c r="R1834" s="266"/>
    </row>
    <row r="1835" spans="2:18" ht="15" customHeight="1">
      <c r="B1835" s="267" t="str">
        <f>'MARKAH UTAMA'!E$13</f>
        <v>Pemahaman</v>
      </c>
      <c r="C1835" s="249"/>
      <c r="D1835" s="249"/>
      <c r="E1835" s="249"/>
      <c r="F1835" s="249"/>
      <c r="G1835" s="249"/>
      <c r="H1835" s="249"/>
      <c r="I1835" s="249"/>
      <c r="J1835" s="265"/>
      <c r="K1835" s="263">
        <f>'MARKAH UTAMA'!E$12</f>
        <v>10</v>
      </c>
      <c r="L1835" s="264"/>
      <c r="M1835" s="263">
        <f>'MARKAH UTAMA'!E2349</f>
        <v>0</v>
      </c>
      <c r="N1835" s="265"/>
      <c r="O1835" s="409"/>
      <c r="P1835" s="410"/>
      <c r="Q1835" s="411"/>
      <c r="R1835" s="266"/>
    </row>
    <row r="1836" spans="2:18" ht="15" customHeight="1">
      <c r="B1836" s="267" t="str">
        <f>'MARKAH UTAMA'!F$13</f>
        <v>Tatabahasa</v>
      </c>
      <c r="C1836" s="249"/>
      <c r="D1836" s="249"/>
      <c r="E1836" s="249"/>
      <c r="F1836" s="249"/>
      <c r="G1836" s="249"/>
      <c r="H1836" s="249"/>
      <c r="I1836" s="249"/>
      <c r="J1836" s="265"/>
      <c r="K1836" s="263">
        <f>'MARKAH UTAMA'!F$12</f>
        <v>20</v>
      </c>
      <c r="L1836" s="264"/>
      <c r="M1836" s="263">
        <f>'MARKAH UTAMA'!F2349</f>
        <v>0</v>
      </c>
      <c r="N1836" s="265"/>
      <c r="O1836" s="409"/>
      <c r="P1836" s="410"/>
      <c r="Q1836" s="411"/>
      <c r="R1836" s="266"/>
    </row>
    <row r="1837" spans="2:18" ht="15" customHeight="1">
      <c r="B1837" s="267" t="str">
        <f>'MARKAH UTAMA'!G$13</f>
        <v>Tulisan Rumi</v>
      </c>
      <c r="C1837" s="249"/>
      <c r="D1837" s="249"/>
      <c r="E1837" s="249"/>
      <c r="F1837" s="249"/>
      <c r="G1837" s="249"/>
      <c r="H1837" s="249"/>
      <c r="I1837" s="249"/>
      <c r="J1837" s="265"/>
      <c r="K1837" s="263">
        <f>'MARKAH UTAMA'!G$12</f>
        <v>5</v>
      </c>
      <c r="L1837" s="264"/>
      <c r="M1837" s="263">
        <f>'MARKAH UTAMA'!G2349</f>
        <v>0</v>
      </c>
      <c r="N1837" s="265"/>
      <c r="O1837" s="409"/>
      <c r="P1837" s="410"/>
      <c r="Q1837" s="411"/>
      <c r="R1837" s="266"/>
    </row>
    <row r="1838" spans="2:18" ht="15" customHeight="1">
      <c r="B1838" s="267" t="str">
        <f>'MARKAH UTAMA'!H$13</f>
        <v>Tulisan Jawi</v>
      </c>
      <c r="C1838" s="249"/>
      <c r="D1838" s="249"/>
      <c r="E1838" s="249"/>
      <c r="F1838" s="249"/>
      <c r="G1838" s="249"/>
      <c r="H1838" s="249"/>
      <c r="I1838" s="249"/>
      <c r="J1838" s="265"/>
      <c r="K1838" s="263">
        <f>'MARKAH UTAMA'!H$12</f>
        <v>5</v>
      </c>
      <c r="L1838" s="264"/>
      <c r="M1838" s="263">
        <f>'MARKAH UTAMA'!H2349</f>
        <v>0</v>
      </c>
      <c r="N1838" s="265"/>
      <c r="O1838" s="409"/>
      <c r="P1838" s="410"/>
      <c r="Q1838" s="411"/>
      <c r="R1838" s="266"/>
    </row>
    <row r="1839" spans="2:18" ht="15" customHeight="1">
      <c r="B1839" s="267" t="str">
        <f>'MARKAH UTAMA'!I$13</f>
        <v>Ejaan  &amp; Rencana Rumi</v>
      </c>
      <c r="C1839" s="249"/>
      <c r="D1839" s="249"/>
      <c r="E1839" s="249"/>
      <c r="F1839" s="249"/>
      <c r="G1839" s="249"/>
      <c r="H1839" s="249"/>
      <c r="I1839" s="249"/>
      <c r="J1839" s="265"/>
      <c r="K1839" s="263">
        <f>'MARKAH UTAMA'!I$12</f>
        <v>5</v>
      </c>
      <c r="L1839" s="264"/>
      <c r="M1839" s="263">
        <f>'MARKAH UTAMA'!I2349</f>
        <v>0</v>
      </c>
      <c r="N1839" s="265"/>
      <c r="O1839" s="409"/>
      <c r="P1839" s="410"/>
      <c r="Q1839" s="411"/>
      <c r="R1839" s="266"/>
    </row>
    <row r="1840" spans="2:18" ht="15" customHeight="1">
      <c r="B1840" s="268" t="str">
        <f>'MARKAH UTAMA'!J$13</f>
        <v>Ejaan &amp; Rencana Jawi</v>
      </c>
      <c r="C1840" s="249"/>
      <c r="D1840" s="249"/>
      <c r="E1840" s="249"/>
      <c r="F1840" s="249"/>
      <c r="G1840" s="249"/>
      <c r="H1840" s="249"/>
      <c r="I1840" s="249"/>
      <c r="J1840" s="265"/>
      <c r="K1840" s="263">
        <f>'MARKAH UTAMA'!J$12</f>
        <v>5</v>
      </c>
      <c r="L1840" s="264"/>
      <c r="M1840" s="263">
        <f>'MARKAH UTAMA'!J2349</f>
        <v>0</v>
      </c>
      <c r="N1840" s="265"/>
      <c r="O1840" s="409"/>
      <c r="P1840" s="410"/>
      <c r="Q1840" s="411"/>
      <c r="R1840" s="266"/>
    </row>
    <row r="1841" spans="2:18" ht="15" customHeight="1" thickBot="1">
      <c r="B1841" s="269" t="str">
        <f>'MARKAH UTAMA'!K$13</f>
        <v>Bacaan dan Lisan</v>
      </c>
      <c r="C1841" s="254"/>
      <c r="D1841" s="254"/>
      <c r="E1841" s="254"/>
      <c r="F1841" s="254"/>
      <c r="G1841" s="254"/>
      <c r="H1841" s="254"/>
      <c r="I1841" s="254"/>
      <c r="J1841" s="270"/>
      <c r="K1841" s="271">
        <f>'MARKAH UTAMA'!K$12</f>
        <v>30</v>
      </c>
      <c r="L1841" s="272"/>
      <c r="M1841" s="271">
        <f>'MARKAH UTAMA'!K2349</f>
        <v>0</v>
      </c>
      <c r="N1841" s="273"/>
      <c r="O1841" s="409"/>
      <c r="P1841" s="410"/>
      <c r="Q1841" s="411"/>
      <c r="R1841" s="266"/>
    </row>
    <row r="1842" spans="2:18" ht="15" customHeight="1" thickBot="1">
      <c r="B1842" s="274"/>
      <c r="C1842" s="403" t="s">
        <v>67</v>
      </c>
      <c r="D1842" s="404"/>
      <c r="E1842" s="404"/>
      <c r="F1842" s="404"/>
      <c r="G1842" s="404"/>
      <c r="H1842" s="404"/>
      <c r="I1842" s="404"/>
      <c r="J1842" s="405"/>
      <c r="K1842" s="277">
        <f>SUM(K1834:K1841)</f>
        <v>100</v>
      </c>
      <c r="L1842" s="275"/>
      <c r="M1842" s="277">
        <f>SUM(M1834:M1841)</f>
        <v>0</v>
      </c>
      <c r="N1842" s="278"/>
      <c r="O1842" s="412"/>
      <c r="P1842" s="413"/>
      <c r="Q1842" s="414"/>
      <c r="R1842" s="279"/>
    </row>
    <row r="1843" spans="2:18" ht="15" customHeight="1" thickTop="1">
      <c r="B1843" s="280" t="s">
        <v>22</v>
      </c>
      <c r="C1843" s="281"/>
      <c r="D1843" s="281"/>
      <c r="E1843" s="282"/>
      <c r="F1843" s="282"/>
      <c r="G1843" s="281"/>
      <c r="H1843" s="281"/>
      <c r="I1843" s="281"/>
      <c r="J1843" s="283"/>
      <c r="K1843" s="284"/>
      <c r="L1843" s="285"/>
      <c r="M1843" s="285"/>
      <c r="N1843" s="286"/>
      <c r="O1843" s="406">
        <f>'MARKAH UTAMA'!R2349</f>
        <v>0</v>
      </c>
      <c r="P1843" s="407"/>
      <c r="Q1843" s="408"/>
      <c r="R1843" s="279"/>
    </row>
    <row r="1844" spans="2:18" ht="15" customHeight="1">
      <c r="B1844" s="287" t="str">
        <f>'MARKAH UTAMA'!N$13</f>
        <v>Aktiviti</v>
      </c>
      <c r="C1844" s="288"/>
      <c r="D1844" s="261"/>
      <c r="E1844" s="289"/>
      <c r="F1844" s="289"/>
      <c r="G1844" s="261"/>
      <c r="H1844" s="261"/>
      <c r="I1844" s="261"/>
      <c r="J1844" s="261"/>
      <c r="K1844" s="263">
        <f>'MARKAH UTAMA'!N$12</f>
        <v>20</v>
      </c>
      <c r="L1844" s="264"/>
      <c r="M1844" s="263">
        <f>'MARKAH UTAMA'!N2349</f>
        <v>0</v>
      </c>
      <c r="N1844" s="264"/>
      <c r="O1844" s="409"/>
      <c r="P1844" s="410"/>
      <c r="Q1844" s="411"/>
      <c r="R1844" s="279"/>
    </row>
    <row r="1845" spans="2:18" ht="15" customHeight="1">
      <c r="B1845" s="290" t="str">
        <f>'MARKAH UTAMA'!O$13</f>
        <v>Congak &amp; Sifir</v>
      </c>
      <c r="C1845" s="249"/>
      <c r="D1845" s="249"/>
      <c r="E1845" s="291"/>
      <c r="F1845" s="291"/>
      <c r="G1845" s="249"/>
      <c r="H1845" s="249"/>
      <c r="I1845" s="249"/>
      <c r="J1845" s="249"/>
      <c r="K1845" s="263">
        <f>'MARKAH UTAMA'!O$12</f>
        <v>30</v>
      </c>
      <c r="L1845" s="264"/>
      <c r="M1845" s="263">
        <f>'MARKAH UTAMA'!O2349</f>
        <v>0</v>
      </c>
      <c r="N1845" s="264"/>
      <c r="O1845" s="409"/>
      <c r="P1845" s="410"/>
      <c r="Q1845" s="411"/>
      <c r="R1845" s="279"/>
    </row>
    <row r="1846" spans="2:18" ht="15" customHeight="1" thickBot="1">
      <c r="B1846" s="292" t="str">
        <f>'MARKAH UTAMA'!P$13</f>
        <v>Matematik</v>
      </c>
      <c r="C1846" s="254"/>
      <c r="D1846" s="254"/>
      <c r="E1846" s="293"/>
      <c r="F1846" s="293"/>
      <c r="G1846" s="293"/>
      <c r="H1846" s="293"/>
      <c r="I1846" s="293"/>
      <c r="J1846" s="293"/>
      <c r="K1846" s="294">
        <f>'MARKAH UTAMA'!P$12</f>
        <v>50</v>
      </c>
      <c r="L1846" s="295"/>
      <c r="M1846" s="294">
        <f>'MARKAH UTAMA'!P2349</f>
        <v>0</v>
      </c>
      <c r="N1846" s="296"/>
      <c r="O1846" s="409"/>
      <c r="P1846" s="410"/>
      <c r="Q1846" s="411"/>
      <c r="R1846" s="279"/>
    </row>
    <row r="1847" spans="2:18" ht="15" customHeight="1" thickBot="1">
      <c r="B1847" s="274"/>
      <c r="C1847" s="403" t="s">
        <v>67</v>
      </c>
      <c r="D1847" s="404"/>
      <c r="E1847" s="404"/>
      <c r="F1847" s="404"/>
      <c r="G1847" s="404"/>
      <c r="H1847" s="404"/>
      <c r="I1847" s="404"/>
      <c r="J1847" s="405"/>
      <c r="K1847" s="297">
        <f>SUM(K1844:K1846)</f>
        <v>100</v>
      </c>
      <c r="L1847" s="275"/>
      <c r="M1847" s="277">
        <f>SUM(M1844:M1846)</f>
        <v>0</v>
      </c>
      <c r="N1847" s="298"/>
      <c r="O1847" s="412"/>
      <c r="P1847" s="413"/>
      <c r="Q1847" s="414"/>
      <c r="R1847" s="279"/>
    </row>
    <row r="1848" spans="2:18" ht="15" customHeight="1" thickTop="1">
      <c r="B1848" s="280" t="s">
        <v>21</v>
      </c>
      <c r="C1848" s="281"/>
      <c r="D1848" s="281"/>
      <c r="E1848" s="282"/>
      <c r="F1848" s="282"/>
      <c r="G1848" s="281"/>
      <c r="H1848" s="281"/>
      <c r="I1848" s="281"/>
      <c r="J1848" s="283"/>
      <c r="K1848" s="284"/>
      <c r="L1848" s="285"/>
      <c r="M1848" s="285"/>
      <c r="N1848" s="286"/>
      <c r="O1848" s="406">
        <f>'MARKAH UTAMA'!Z2349</f>
        <v>0</v>
      </c>
      <c r="P1848" s="407"/>
      <c r="Q1848" s="408"/>
      <c r="R1848" s="266"/>
    </row>
    <row r="1849" spans="2:18" ht="15" customHeight="1">
      <c r="B1849" s="287" t="str">
        <f>'MARKAH UTAMA'!S$13</f>
        <v>Composition</v>
      </c>
      <c r="C1849" s="261"/>
      <c r="D1849" s="261"/>
      <c r="E1849" s="299"/>
      <c r="F1849" s="299"/>
      <c r="G1849" s="261"/>
      <c r="H1849" s="261"/>
      <c r="I1849" s="261"/>
      <c r="J1849" s="262"/>
      <c r="K1849" s="300">
        <f>'MARKAH UTAMA'!S$12</f>
        <v>20</v>
      </c>
      <c r="L1849" s="301"/>
      <c r="M1849" s="300">
        <f>'MARKAH UTAMA'!S2349</f>
        <v>0</v>
      </c>
      <c r="N1849" s="301"/>
      <c r="O1849" s="409"/>
      <c r="P1849" s="410"/>
      <c r="Q1849" s="411"/>
      <c r="R1849" s="266"/>
    </row>
    <row r="1850" spans="2:18" ht="15" customHeight="1">
      <c r="B1850" s="302" t="str">
        <f>'MARKAH UTAMA'!T$13</f>
        <v>Grammar</v>
      </c>
      <c r="C1850" s="303"/>
      <c r="D1850" s="249"/>
      <c r="E1850" s="291"/>
      <c r="F1850" s="291"/>
      <c r="G1850" s="291"/>
      <c r="H1850" s="291"/>
      <c r="I1850" s="291"/>
      <c r="J1850" s="265"/>
      <c r="K1850" s="263">
        <f>'MARKAH UTAMA'!T2560</f>
        <v>0</v>
      </c>
      <c r="L1850" s="264"/>
      <c r="M1850" s="263">
        <f>'MARKAH UTAMA'!T2349</f>
        <v>0</v>
      </c>
      <c r="N1850" s="264"/>
      <c r="O1850" s="409"/>
      <c r="P1850" s="410"/>
      <c r="Q1850" s="411"/>
      <c r="R1850" s="266"/>
    </row>
    <row r="1851" spans="2:18" ht="15" customHeight="1">
      <c r="B1851" s="302" t="str">
        <f>'MARKAH UTAMA'!U$13</f>
        <v>Comprehension</v>
      </c>
      <c r="C1851" s="303"/>
      <c r="D1851" s="249"/>
      <c r="E1851" s="291"/>
      <c r="F1851" s="291"/>
      <c r="G1851" s="249"/>
      <c r="H1851" s="249"/>
      <c r="I1851" s="249"/>
      <c r="J1851" s="265"/>
      <c r="K1851" s="263">
        <f>'MARKAH UTAMA'!U$12</f>
        <v>10</v>
      </c>
      <c r="L1851" s="264"/>
      <c r="M1851" s="263">
        <f>'MARKAH UTAMA'!U2349</f>
        <v>0</v>
      </c>
      <c r="N1851" s="264"/>
      <c r="O1851" s="409"/>
      <c r="P1851" s="410"/>
      <c r="Q1851" s="411"/>
      <c r="R1851" s="266"/>
    </row>
    <row r="1852" spans="2:18" ht="15" customHeight="1">
      <c r="B1852" s="302" t="str">
        <f>'MARKAH UTAMA'!V$13</f>
        <v>Vocabulary</v>
      </c>
      <c r="C1852" s="249"/>
      <c r="D1852" s="249"/>
      <c r="E1852" s="291"/>
      <c r="F1852" s="291"/>
      <c r="G1852" s="249"/>
      <c r="H1852" s="249"/>
      <c r="I1852" s="249"/>
      <c r="J1852" s="265"/>
      <c r="K1852" s="263">
        <f>'MARKAH UTAMA'!V$12</f>
        <v>10</v>
      </c>
      <c r="L1852" s="264"/>
      <c r="M1852" s="263">
        <f>'MARKAH UTAMA'!V2349</f>
        <v>0</v>
      </c>
      <c r="N1852" s="264"/>
      <c r="O1852" s="409"/>
      <c r="P1852" s="410"/>
      <c r="Q1852" s="411"/>
      <c r="R1852" s="266"/>
    </row>
    <row r="1853" spans="2:18" ht="15" customHeight="1">
      <c r="B1853" s="302" t="str">
        <f>'MARKAH UTAMA'!W$13</f>
        <v>Spelling</v>
      </c>
      <c r="C1853" s="249"/>
      <c r="D1853" s="249"/>
      <c r="E1853" s="291"/>
      <c r="F1853" s="291"/>
      <c r="G1853" s="249"/>
      <c r="H1853" s="249"/>
      <c r="I1853" s="249"/>
      <c r="J1853" s="265"/>
      <c r="K1853" s="263">
        <f>'MARKAH UTAMA'!W$12</f>
        <v>10</v>
      </c>
      <c r="L1853" s="264"/>
      <c r="M1853" s="263">
        <f>'MARKAH UTAMA'!W2349</f>
        <v>0</v>
      </c>
      <c r="N1853" s="264"/>
      <c r="O1853" s="409"/>
      <c r="P1853" s="410"/>
      <c r="Q1853" s="411"/>
      <c r="R1853" s="266"/>
    </row>
    <row r="1854" spans="2:18" ht="15" customHeight="1" thickBot="1">
      <c r="B1854" s="292" t="str">
        <f>'MARKAH UTAMA'!X$13</f>
        <v>Reading &amp; Oral</v>
      </c>
      <c r="C1854" s="254"/>
      <c r="D1854" s="254"/>
      <c r="E1854" s="304"/>
      <c r="F1854" s="304"/>
      <c r="G1854" s="254"/>
      <c r="H1854" s="254"/>
      <c r="I1854" s="254"/>
      <c r="J1854" s="270"/>
      <c r="K1854" s="294">
        <f>'MARKAH UTAMA'!X$12</f>
        <v>30</v>
      </c>
      <c r="L1854" s="296"/>
      <c r="M1854" s="294">
        <f>'MARKAH UTAMA'!X2349</f>
        <v>0</v>
      </c>
      <c r="N1854" s="296"/>
      <c r="O1854" s="409"/>
      <c r="P1854" s="410"/>
      <c r="Q1854" s="411"/>
      <c r="R1854" s="266"/>
    </row>
    <row r="1855" spans="2:18" ht="15" customHeight="1" thickBot="1">
      <c r="B1855" s="274"/>
      <c r="C1855" s="403" t="s">
        <v>67</v>
      </c>
      <c r="D1855" s="404"/>
      <c r="E1855" s="404"/>
      <c r="F1855" s="404"/>
      <c r="G1855" s="404"/>
      <c r="H1855" s="404"/>
      <c r="I1855" s="404"/>
      <c r="J1855" s="405"/>
      <c r="K1855" s="275">
        <f>SUM(K1849:K1854)</f>
        <v>80</v>
      </c>
      <c r="L1855" s="275"/>
      <c r="M1855" s="297">
        <f>SUM(M1849:M1854)</f>
        <v>0</v>
      </c>
      <c r="N1855" s="305"/>
      <c r="O1855" s="412"/>
      <c r="P1855" s="413"/>
      <c r="Q1855" s="414"/>
      <c r="R1855" s="279"/>
    </row>
    <row r="1856" spans="2:18" ht="15" customHeight="1" thickTop="1">
      <c r="B1856" s="306" t="str">
        <f>'MARKAH UTAMA'!AA$13</f>
        <v>PELAJARAN AM</v>
      </c>
      <c r="C1856" s="307"/>
      <c r="D1856" s="308"/>
      <c r="E1856" s="308"/>
      <c r="F1856" s="308"/>
      <c r="G1856" s="261"/>
      <c r="H1856" s="261"/>
      <c r="I1856" s="261"/>
      <c r="J1856" s="261"/>
      <c r="K1856" s="300">
        <f>'MARKAH UTAMA'!AA$11</f>
        <v>100</v>
      </c>
      <c r="L1856" s="261"/>
      <c r="M1856" s="300">
        <f>'MARKAH UTAMA'!AA2349</f>
        <v>0</v>
      </c>
      <c r="N1856" s="301"/>
      <c r="O1856" s="400">
        <f>'MARKAH UTAMA'!AB2349</f>
        <v>0</v>
      </c>
      <c r="P1856" s="401"/>
      <c r="Q1856" s="402"/>
      <c r="R1856" s="279"/>
    </row>
    <row r="1857" spans="2:18" ht="15" customHeight="1">
      <c r="B1857" s="309" t="str">
        <f>'MARKAH UTAMA'!AC$13</f>
        <v>S I V I K</v>
      </c>
      <c r="C1857" s="310"/>
      <c r="D1857" s="311"/>
      <c r="E1857" s="311"/>
      <c r="F1857" s="311"/>
      <c r="G1857" s="249"/>
      <c r="H1857" s="249"/>
      <c r="I1857" s="249"/>
      <c r="J1857" s="249"/>
      <c r="K1857" s="263">
        <f>'MARKAH UTAMA'!AC$11</f>
        <v>50</v>
      </c>
      <c r="L1857" s="249"/>
      <c r="M1857" s="263">
        <f>'MARKAH UTAMA'!AC2349</f>
        <v>0</v>
      </c>
      <c r="N1857" s="264"/>
      <c r="O1857" s="382">
        <f>'MARKAH UTAMA'!AD2349</f>
        <v>0</v>
      </c>
      <c r="P1857" s="383"/>
      <c r="Q1857" s="384"/>
      <c r="R1857" s="279"/>
    </row>
    <row r="1858" spans="2:18" ht="15" customHeight="1">
      <c r="B1858" s="309" t="str">
        <f>'MARKAH UTAMA'!AE$13</f>
        <v>L U K I S A N</v>
      </c>
      <c r="C1858" s="310"/>
      <c r="D1858" s="310"/>
      <c r="E1858" s="310"/>
      <c r="F1858" s="310"/>
      <c r="G1858" s="249"/>
      <c r="H1858" s="249"/>
      <c r="I1858" s="249"/>
      <c r="J1858" s="249"/>
      <c r="K1858" s="263">
        <f>'MARKAH UTAMA'!AE$11</f>
        <v>50</v>
      </c>
      <c r="L1858" s="249"/>
      <c r="M1858" s="263">
        <f>'MARKAH UTAMA'!AE2349</f>
        <v>0</v>
      </c>
      <c r="N1858" s="264"/>
      <c r="O1858" s="382">
        <f>'MARKAH UTAMA'!AF2349</f>
        <v>0</v>
      </c>
      <c r="P1858" s="383"/>
      <c r="Q1858" s="384"/>
      <c r="R1858" s="279"/>
    </row>
    <row r="1859" spans="2:18" ht="15" customHeight="1">
      <c r="B1859" s="309" t="str">
        <f>'MARKAH UTAMA'!AG$13</f>
        <v>PELAJARAN  UGAMA ISLAM</v>
      </c>
      <c r="C1859" s="310"/>
      <c r="D1859" s="310"/>
      <c r="E1859" s="310"/>
      <c r="F1859" s="310"/>
      <c r="G1859" s="249"/>
      <c r="H1859" s="249"/>
      <c r="I1859" s="249"/>
      <c r="J1859" s="249"/>
      <c r="K1859" s="263">
        <f>'MARKAH UTAMA'!AG$11</f>
        <v>100</v>
      </c>
      <c r="L1859" s="249"/>
      <c r="M1859" s="263">
        <f>'MARKAH UTAMA'!AG2349</f>
        <v>0</v>
      </c>
      <c r="N1859" s="264"/>
      <c r="O1859" s="382">
        <f>'MARKAH UTAMA'!AH2349</f>
        <v>0</v>
      </c>
      <c r="P1859" s="383"/>
      <c r="Q1859" s="384"/>
      <c r="R1859" s="279"/>
    </row>
    <row r="1860" spans="2:18" ht="15" customHeight="1" thickBot="1">
      <c r="B1860" s="312" t="str">
        <f>'MARKAH UTAMA'!AI$13</f>
        <v>PENDIDIKAN JASMANI</v>
      </c>
      <c r="C1860" s="313"/>
      <c r="D1860" s="314"/>
      <c r="E1860" s="314"/>
      <c r="F1860" s="314"/>
      <c r="G1860" s="254"/>
      <c r="H1860" s="254"/>
      <c r="I1860" s="254"/>
      <c r="J1860" s="254"/>
      <c r="K1860" s="294">
        <f>'MARKAH UTAMA'!AI$11</f>
        <v>50</v>
      </c>
      <c r="L1860" s="254"/>
      <c r="M1860" s="294">
        <f>'MARKAH UTAMA'!AI2349</f>
        <v>0</v>
      </c>
      <c r="N1860" s="296"/>
      <c r="O1860" s="394">
        <f>'MARKAH UTAMA'!AJ2349</f>
        <v>0</v>
      </c>
      <c r="P1860" s="395"/>
      <c r="Q1860" s="396"/>
      <c r="R1860" s="279"/>
    </row>
    <row r="1861" spans="2:17" ht="15" customHeight="1" thickBot="1">
      <c r="B1861" s="315"/>
      <c r="C1861" s="316"/>
      <c r="D1861" s="387" t="s">
        <v>65</v>
      </c>
      <c r="E1861" s="387"/>
      <c r="F1861" s="387"/>
      <c r="G1861" s="387"/>
      <c r="H1861" s="387"/>
      <c r="I1861" s="387"/>
      <c r="J1861" s="388"/>
      <c r="K1861" s="277">
        <f>'MARKAH UTAMA'!AK2346</f>
        <v>0</v>
      </c>
      <c r="L1861" s="277"/>
      <c r="M1861" s="277">
        <f>M1842+M1847+M1855+M1856+M1857+M1858+M1859+M1860</f>
        <v>0</v>
      </c>
      <c r="N1861" s="298"/>
      <c r="O1861" s="397">
        <f>'MARKAH UTAMA'!AM2349</f>
        <v>0</v>
      </c>
      <c r="P1861" s="398"/>
      <c r="Q1861" s="399"/>
    </row>
    <row r="1862" spans="2:17" ht="15" customHeight="1" thickBot="1" thickTop="1">
      <c r="B1862" s="391" t="s">
        <v>66</v>
      </c>
      <c r="C1862" s="392"/>
      <c r="D1862" s="392"/>
      <c r="E1862" s="392"/>
      <c r="F1862" s="392"/>
      <c r="G1862" s="392"/>
      <c r="H1862" s="392"/>
      <c r="I1862" s="392"/>
      <c r="J1862" s="393"/>
      <c r="K1862" s="379" t="e">
        <f>M1861/K1861</f>
        <v>#DIV/0!</v>
      </c>
      <c r="L1862" s="380"/>
      <c r="M1862" s="380"/>
      <c r="N1862" s="380"/>
      <c r="O1862" s="380"/>
      <c r="P1862" s="380"/>
      <c r="Q1862" s="381"/>
    </row>
    <row r="1863" spans="2:17" ht="15" customHeight="1">
      <c r="B1863" s="317"/>
      <c r="C1863" s="318"/>
      <c r="D1863" s="319"/>
      <c r="E1863" s="319"/>
      <c r="F1863" s="318"/>
      <c r="G1863" s="318"/>
      <c r="H1863" s="318"/>
      <c r="I1863" s="318"/>
      <c r="J1863" s="318"/>
      <c r="K1863" s="320"/>
      <c r="L1863" s="320"/>
      <c r="M1863" s="320"/>
      <c r="N1863" s="320"/>
      <c r="O1863" s="320"/>
      <c r="P1863" s="320"/>
      <c r="Q1863" s="320"/>
    </row>
    <row r="1864" spans="2:19" ht="15" customHeight="1">
      <c r="B1864" s="240" t="s">
        <v>60</v>
      </c>
      <c r="C1864" s="321"/>
      <c r="D1864" s="385">
        <f>'MARKAH UTAMA'!$AL$37</f>
        <v>0.7818315018315019</v>
      </c>
      <c r="E1864" s="385"/>
      <c r="F1864" s="385"/>
      <c r="G1864" s="321" t="s">
        <v>32</v>
      </c>
      <c r="L1864" s="322">
        <f>'MARKAH UTAMA'!AM2349</f>
        <v>0</v>
      </c>
      <c r="M1864" s="321" t="s">
        <v>31</v>
      </c>
      <c r="N1864" s="321"/>
      <c r="O1864" s="321"/>
      <c r="P1864" s="335">
        <f>'MARKAH UTAMA'!$AW$9</f>
        <v>21</v>
      </c>
      <c r="Q1864" s="245" t="s">
        <v>64</v>
      </c>
      <c r="S1864" s="324"/>
    </row>
    <row r="1865" spans="2:19" ht="15" customHeight="1">
      <c r="B1865" s="325" t="s">
        <v>61</v>
      </c>
      <c r="C1865" s="321"/>
      <c r="D1865" s="325"/>
      <c r="E1865" s="386">
        <f>'MARKAH UTAMA'!AV2349</f>
        <v>0</v>
      </c>
      <c r="F1865" s="386"/>
      <c r="G1865" s="321" t="s">
        <v>45</v>
      </c>
      <c r="I1865" s="240" t="s">
        <v>62</v>
      </c>
      <c r="J1865" s="220">
        <f>'MARKAH UTAMA'!AW2349</f>
        <v>0</v>
      </c>
      <c r="K1865" s="325" t="s">
        <v>45</v>
      </c>
      <c r="M1865" s="325" t="s">
        <v>33</v>
      </c>
      <c r="N1865" s="241"/>
      <c r="O1865" s="220">
        <f>'MARKAH UTAMA'!AX2349</f>
        <v>0</v>
      </c>
      <c r="P1865" s="325" t="s">
        <v>45</v>
      </c>
      <c r="Q1865" s="242"/>
      <c r="S1865" s="324"/>
    </row>
    <row r="1866" spans="2:19" ht="15" customHeight="1">
      <c r="B1866" s="321"/>
      <c r="C1866" s="321"/>
      <c r="D1866" s="324"/>
      <c r="E1866" s="324"/>
      <c r="F1866" s="324"/>
      <c r="G1866" s="324"/>
      <c r="H1866" s="324"/>
      <c r="I1866" s="324"/>
      <c r="J1866" s="324"/>
      <c r="K1866" s="324"/>
      <c r="L1866" s="324"/>
      <c r="M1866" s="324"/>
      <c r="N1866" s="324"/>
      <c r="O1866" s="324"/>
      <c r="P1866" s="324"/>
      <c r="Q1866" s="242"/>
      <c r="S1866" s="324"/>
    </row>
    <row r="1867" spans="2:19" ht="15" customHeight="1">
      <c r="B1867" s="326" t="s">
        <v>68</v>
      </c>
      <c r="C1867" s="324"/>
      <c r="D1867" s="324"/>
      <c r="E1867" s="324"/>
      <c r="F1867" s="324"/>
      <c r="G1867" s="324"/>
      <c r="H1867" s="324"/>
      <c r="I1867" s="324"/>
      <c r="J1867" s="324"/>
      <c r="K1867" s="324"/>
      <c r="L1867" s="324"/>
      <c r="M1867" s="324"/>
      <c r="N1867" s="324"/>
      <c r="O1867" s="324"/>
      <c r="P1867" s="324"/>
      <c r="Q1867" s="242"/>
      <c r="S1867" s="324"/>
    </row>
    <row r="1868" spans="2:17" ht="15" customHeight="1">
      <c r="B1868" s="327"/>
      <c r="C1868" s="327"/>
      <c r="D1868" s="327"/>
      <c r="E1868" s="327"/>
      <c r="F1868" s="327"/>
      <c r="G1868" s="327"/>
      <c r="H1868" s="327"/>
      <c r="I1868" s="327"/>
      <c r="J1868" s="327"/>
      <c r="K1868" s="327"/>
      <c r="L1868" s="327"/>
      <c r="M1868" s="327"/>
      <c r="N1868" s="327"/>
      <c r="O1868" s="327"/>
      <c r="P1868" s="327"/>
      <c r="Q1868" s="328"/>
    </row>
    <row r="1869" spans="2:17" ht="15" customHeight="1">
      <c r="B1869" s="329"/>
      <c r="C1869" s="329"/>
      <c r="D1869" s="329"/>
      <c r="E1869" s="329"/>
      <c r="F1869" s="329"/>
      <c r="G1869" s="329"/>
      <c r="H1869" s="329"/>
      <c r="I1869" s="329"/>
      <c r="J1869" s="329"/>
      <c r="K1869" s="329"/>
      <c r="L1869" s="329"/>
      <c r="M1869" s="329"/>
      <c r="N1869" s="329"/>
      <c r="O1869" s="329"/>
      <c r="P1869" s="329"/>
      <c r="Q1869" s="330"/>
    </row>
    <row r="1870" spans="2:17" ht="15" customHeight="1">
      <c r="B1870" s="329"/>
      <c r="C1870" s="329"/>
      <c r="D1870" s="329"/>
      <c r="E1870" s="329"/>
      <c r="F1870" s="329"/>
      <c r="G1870" s="329"/>
      <c r="H1870" s="329"/>
      <c r="I1870" s="329"/>
      <c r="J1870" s="329"/>
      <c r="K1870" s="329"/>
      <c r="L1870" s="329"/>
      <c r="M1870" s="329"/>
      <c r="N1870" s="329"/>
      <c r="O1870" s="329"/>
      <c r="P1870" s="329"/>
      <c r="Q1870" s="330"/>
    </row>
    <row r="1871" spans="2:17" ht="15" customHeight="1">
      <c r="B1871" s="329"/>
      <c r="C1871" s="329"/>
      <c r="D1871" s="329"/>
      <c r="E1871" s="329"/>
      <c r="F1871" s="329"/>
      <c r="G1871" s="329"/>
      <c r="H1871" s="329"/>
      <c r="I1871" s="329"/>
      <c r="J1871" s="329"/>
      <c r="K1871" s="329"/>
      <c r="L1871" s="329"/>
      <c r="M1871" s="329"/>
      <c r="N1871" s="329"/>
      <c r="O1871" s="329"/>
      <c r="P1871" s="329"/>
      <c r="Q1871" s="330"/>
    </row>
    <row r="1872" spans="2:17" ht="15" customHeight="1">
      <c r="B1872" s="329"/>
      <c r="C1872" s="329"/>
      <c r="D1872" s="329"/>
      <c r="E1872" s="329"/>
      <c r="F1872" s="329"/>
      <c r="G1872" s="329"/>
      <c r="H1872" s="329"/>
      <c r="I1872" s="329"/>
      <c r="J1872" s="329"/>
      <c r="K1872" s="329"/>
      <c r="L1872" s="329"/>
      <c r="M1872" s="329"/>
      <c r="N1872" s="329"/>
      <c r="O1872" s="329"/>
      <c r="P1872" s="329"/>
      <c r="Q1872" s="330"/>
    </row>
    <row r="1873" spans="2:17" ht="15" customHeight="1">
      <c r="B1873" s="329"/>
      <c r="C1873" s="329"/>
      <c r="D1873" s="329"/>
      <c r="E1873" s="329"/>
      <c r="F1873" s="329"/>
      <c r="G1873" s="329"/>
      <c r="H1873" s="329"/>
      <c r="I1873" s="329"/>
      <c r="J1873" s="329"/>
      <c r="K1873" s="329"/>
      <c r="L1873" s="329"/>
      <c r="M1873" s="329"/>
      <c r="N1873" s="329"/>
      <c r="O1873" s="329"/>
      <c r="P1873" s="329"/>
      <c r="Q1873" s="330"/>
    </row>
    <row r="1874" spans="2:17" ht="15" customHeight="1">
      <c r="B1874" s="329"/>
      <c r="C1874" s="329"/>
      <c r="D1874" s="329"/>
      <c r="E1874" s="329"/>
      <c r="F1874" s="329"/>
      <c r="G1874" s="329"/>
      <c r="H1874" s="329"/>
      <c r="I1874" s="329"/>
      <c r="J1874" s="329"/>
      <c r="K1874" s="329"/>
      <c r="L1874" s="329"/>
      <c r="M1874" s="329"/>
      <c r="N1874" s="329"/>
      <c r="O1874" s="329"/>
      <c r="P1874" s="329"/>
      <c r="Q1874" s="330"/>
    </row>
    <row r="1886" spans="2:4" ht="15" customHeight="1">
      <c r="B1886" s="240" t="s">
        <v>24</v>
      </c>
      <c r="D1886" s="240">
        <f>'MARKAH UTAMA'!C2410</f>
        <v>0</v>
      </c>
    </row>
    <row r="1888" spans="2:16" ht="15" customHeight="1">
      <c r="B1888" s="240" t="str">
        <f>$B$4</f>
        <v>Sekolah Rendah Haji Tarif, Brunei I</v>
      </c>
      <c r="K1888" s="240" t="s">
        <v>55</v>
      </c>
      <c r="M1888" s="243"/>
      <c r="N1888" s="243"/>
      <c r="O1888" s="244">
        <f>'MARKAH UTAMA'!AR2410</f>
        <v>0</v>
      </c>
      <c r="P1888" s="244"/>
    </row>
    <row r="1889" spans="2:14" ht="15" customHeight="1">
      <c r="B1889" s="245" t="str">
        <f>$B$5</f>
        <v>DARJAH : 3</v>
      </c>
      <c r="C1889" s="245"/>
      <c r="K1889" s="244" t="s">
        <v>56</v>
      </c>
      <c r="L1889" s="331"/>
      <c r="M1889" s="241">
        <f>$M$5</f>
        <v>0</v>
      </c>
      <c r="N1889" s="241"/>
    </row>
    <row r="1890" spans="2:16" ht="15" customHeight="1">
      <c r="B1890" s="240" t="s">
        <v>23</v>
      </c>
      <c r="C1890" s="246">
        <f>'MARKAH UTAMA'!AS2410</f>
        <v>0</v>
      </c>
      <c r="D1890" s="245" t="s">
        <v>41</v>
      </c>
      <c r="E1890" s="245"/>
      <c r="F1890" s="245"/>
      <c r="G1890" s="240">
        <f>'MARKAH UTAMA'!AT2410</f>
        <v>0</v>
      </c>
      <c r="H1890" s="245" t="s">
        <v>40</v>
      </c>
      <c r="J1890" s="243">
        <f>'MARKAH UTAMA'!AU2410</f>
        <v>0</v>
      </c>
      <c r="K1890" s="245" t="s">
        <v>63</v>
      </c>
      <c r="M1890" s="247"/>
      <c r="P1890" s="245"/>
    </row>
    <row r="1891" spans="7:9" ht="15" customHeight="1" thickBot="1">
      <c r="G1891" s="246"/>
      <c r="H1891" s="246"/>
      <c r="I1891" s="246"/>
    </row>
    <row r="1892" spans="2:17" ht="15" customHeight="1">
      <c r="B1892" s="389" t="s">
        <v>29</v>
      </c>
      <c r="C1892" s="342"/>
      <c r="D1892" s="342"/>
      <c r="E1892" s="342"/>
      <c r="F1892" s="342"/>
      <c r="G1892" s="342"/>
      <c r="H1892" s="342"/>
      <c r="I1892" s="342"/>
      <c r="J1892" s="390"/>
      <c r="K1892" s="341" t="s">
        <v>57</v>
      </c>
      <c r="L1892" s="342"/>
      <c r="M1892" s="342"/>
      <c r="N1892" s="342"/>
      <c r="O1892" s="342"/>
      <c r="P1892" s="342"/>
      <c r="Q1892" s="374"/>
    </row>
    <row r="1893" spans="2:18" ht="15" customHeight="1">
      <c r="B1893" s="248"/>
      <c r="C1893" s="249"/>
      <c r="D1893" s="250"/>
      <c r="E1893" s="250"/>
      <c r="F1893" s="250"/>
      <c r="G1893" s="250"/>
      <c r="H1893" s="250"/>
      <c r="I1893" s="250"/>
      <c r="J1893" s="251"/>
      <c r="K1893" s="375" t="s">
        <v>58</v>
      </c>
      <c r="L1893" s="376"/>
      <c r="M1893" s="375" t="s">
        <v>59</v>
      </c>
      <c r="N1893" s="376"/>
      <c r="O1893" s="375" t="s">
        <v>54</v>
      </c>
      <c r="P1893" s="377"/>
      <c r="Q1893" s="378"/>
      <c r="R1893" s="252"/>
    </row>
    <row r="1894" spans="2:18" ht="15" customHeight="1">
      <c r="B1894" s="253" t="s">
        <v>10</v>
      </c>
      <c r="C1894" s="254"/>
      <c r="D1894" s="255"/>
      <c r="E1894" s="255"/>
      <c r="F1894" s="255"/>
      <c r="G1894" s="255"/>
      <c r="H1894" s="255"/>
      <c r="I1894" s="255"/>
      <c r="J1894" s="256"/>
      <c r="K1894" s="257"/>
      <c r="L1894" s="258"/>
      <c r="M1894" s="259"/>
      <c r="N1894" s="258"/>
      <c r="O1894" s="415">
        <f>'MARKAH UTAMA'!M2410</f>
        <v>0</v>
      </c>
      <c r="P1894" s="416"/>
      <c r="Q1894" s="417"/>
      <c r="R1894" s="252"/>
    </row>
    <row r="1895" spans="2:18" ht="15" customHeight="1">
      <c r="B1895" s="260" t="str">
        <f>'MARKAH UTAMA'!D$13</f>
        <v>Karangan</v>
      </c>
      <c r="C1895" s="261"/>
      <c r="D1895" s="261"/>
      <c r="E1895" s="261"/>
      <c r="F1895" s="261"/>
      <c r="G1895" s="261"/>
      <c r="H1895" s="261"/>
      <c r="I1895" s="261"/>
      <c r="J1895" s="262"/>
      <c r="K1895" s="263">
        <f>'MARKAH UTAMA'!D$12</f>
        <v>20</v>
      </c>
      <c r="L1895" s="264"/>
      <c r="M1895" s="263">
        <f>'MARKAH UTAMA'!D2410</f>
        <v>0</v>
      </c>
      <c r="N1895" s="265"/>
      <c r="O1895" s="409"/>
      <c r="P1895" s="410"/>
      <c r="Q1895" s="411"/>
      <c r="R1895" s="266"/>
    </row>
    <row r="1896" spans="2:18" ht="15" customHeight="1">
      <c r="B1896" s="267" t="str">
        <f>'MARKAH UTAMA'!E$13</f>
        <v>Pemahaman</v>
      </c>
      <c r="C1896" s="249"/>
      <c r="D1896" s="249"/>
      <c r="E1896" s="249"/>
      <c r="F1896" s="249"/>
      <c r="G1896" s="249"/>
      <c r="H1896" s="249"/>
      <c r="I1896" s="249"/>
      <c r="J1896" s="265"/>
      <c r="K1896" s="263">
        <f>'MARKAH UTAMA'!E$12</f>
        <v>10</v>
      </c>
      <c r="L1896" s="264"/>
      <c r="M1896" s="263">
        <f>'MARKAH UTAMA'!E2410</f>
        <v>0</v>
      </c>
      <c r="N1896" s="265"/>
      <c r="O1896" s="409"/>
      <c r="P1896" s="410"/>
      <c r="Q1896" s="411"/>
      <c r="R1896" s="266"/>
    </row>
    <row r="1897" spans="2:18" ht="15" customHeight="1">
      <c r="B1897" s="267" t="str">
        <f>'MARKAH UTAMA'!F$13</f>
        <v>Tatabahasa</v>
      </c>
      <c r="C1897" s="249"/>
      <c r="D1897" s="249"/>
      <c r="E1897" s="249"/>
      <c r="F1897" s="249"/>
      <c r="G1897" s="249"/>
      <c r="H1897" s="249"/>
      <c r="I1897" s="249"/>
      <c r="J1897" s="265"/>
      <c r="K1897" s="263">
        <f>'MARKAH UTAMA'!F$12</f>
        <v>20</v>
      </c>
      <c r="L1897" s="264"/>
      <c r="M1897" s="263">
        <f>'MARKAH UTAMA'!F2410</f>
        <v>0</v>
      </c>
      <c r="N1897" s="265"/>
      <c r="O1897" s="409"/>
      <c r="P1897" s="410"/>
      <c r="Q1897" s="411"/>
      <c r="R1897" s="266"/>
    </row>
    <row r="1898" spans="2:18" ht="15" customHeight="1">
      <c r="B1898" s="267" t="str">
        <f>'MARKAH UTAMA'!G$13</f>
        <v>Tulisan Rumi</v>
      </c>
      <c r="C1898" s="249"/>
      <c r="D1898" s="249"/>
      <c r="E1898" s="249"/>
      <c r="F1898" s="249"/>
      <c r="G1898" s="249"/>
      <c r="H1898" s="249"/>
      <c r="I1898" s="249"/>
      <c r="J1898" s="265"/>
      <c r="K1898" s="263">
        <f>'MARKAH UTAMA'!G$12</f>
        <v>5</v>
      </c>
      <c r="L1898" s="264"/>
      <c r="M1898" s="263">
        <f>'MARKAH UTAMA'!G2410</f>
        <v>0</v>
      </c>
      <c r="N1898" s="265"/>
      <c r="O1898" s="409"/>
      <c r="P1898" s="410"/>
      <c r="Q1898" s="411"/>
      <c r="R1898" s="266"/>
    </row>
    <row r="1899" spans="2:18" ht="15" customHeight="1">
      <c r="B1899" s="267" t="str">
        <f>'MARKAH UTAMA'!H$13</f>
        <v>Tulisan Jawi</v>
      </c>
      <c r="C1899" s="249"/>
      <c r="D1899" s="249"/>
      <c r="E1899" s="249"/>
      <c r="F1899" s="249"/>
      <c r="G1899" s="249"/>
      <c r="H1899" s="249"/>
      <c r="I1899" s="249"/>
      <c r="J1899" s="265"/>
      <c r="K1899" s="263">
        <f>'MARKAH UTAMA'!H$12</f>
        <v>5</v>
      </c>
      <c r="L1899" s="264"/>
      <c r="M1899" s="263">
        <f>'MARKAH UTAMA'!H2410</f>
        <v>0</v>
      </c>
      <c r="N1899" s="265"/>
      <c r="O1899" s="409"/>
      <c r="P1899" s="410"/>
      <c r="Q1899" s="411"/>
      <c r="R1899" s="266"/>
    </row>
    <row r="1900" spans="2:18" ht="15" customHeight="1">
      <c r="B1900" s="267" t="str">
        <f>'MARKAH UTAMA'!I$13</f>
        <v>Ejaan  &amp; Rencana Rumi</v>
      </c>
      <c r="C1900" s="249"/>
      <c r="D1900" s="249"/>
      <c r="E1900" s="249"/>
      <c r="F1900" s="249"/>
      <c r="G1900" s="249"/>
      <c r="H1900" s="249"/>
      <c r="I1900" s="249"/>
      <c r="J1900" s="265"/>
      <c r="K1900" s="263">
        <f>'MARKAH UTAMA'!I$12</f>
        <v>5</v>
      </c>
      <c r="L1900" s="264"/>
      <c r="M1900" s="263">
        <f>'MARKAH UTAMA'!I2410</f>
        <v>0</v>
      </c>
      <c r="N1900" s="265"/>
      <c r="O1900" s="409"/>
      <c r="P1900" s="410"/>
      <c r="Q1900" s="411"/>
      <c r="R1900" s="266"/>
    </row>
    <row r="1901" spans="2:18" ht="15" customHeight="1">
      <c r="B1901" s="268" t="str">
        <f>'MARKAH UTAMA'!J$13</f>
        <v>Ejaan &amp; Rencana Jawi</v>
      </c>
      <c r="C1901" s="249"/>
      <c r="D1901" s="249"/>
      <c r="E1901" s="249"/>
      <c r="F1901" s="249"/>
      <c r="G1901" s="249"/>
      <c r="H1901" s="249"/>
      <c r="I1901" s="249"/>
      <c r="J1901" s="265"/>
      <c r="K1901" s="263">
        <f>'MARKAH UTAMA'!J$12</f>
        <v>5</v>
      </c>
      <c r="L1901" s="264"/>
      <c r="M1901" s="263">
        <f>'MARKAH UTAMA'!J2410</f>
        <v>0</v>
      </c>
      <c r="N1901" s="265"/>
      <c r="O1901" s="409"/>
      <c r="P1901" s="410"/>
      <c r="Q1901" s="411"/>
      <c r="R1901" s="266"/>
    </row>
    <row r="1902" spans="2:18" ht="15" customHeight="1" thickBot="1">
      <c r="B1902" s="269" t="str">
        <f>'MARKAH UTAMA'!K$13</f>
        <v>Bacaan dan Lisan</v>
      </c>
      <c r="C1902" s="254"/>
      <c r="D1902" s="254"/>
      <c r="E1902" s="254"/>
      <c r="F1902" s="254"/>
      <c r="G1902" s="254"/>
      <c r="H1902" s="254"/>
      <c r="I1902" s="254"/>
      <c r="J1902" s="270"/>
      <c r="K1902" s="271">
        <f>'MARKAH UTAMA'!K$12</f>
        <v>30</v>
      </c>
      <c r="L1902" s="272"/>
      <c r="M1902" s="271">
        <f>'MARKAH UTAMA'!K2410</f>
        <v>0</v>
      </c>
      <c r="N1902" s="273"/>
      <c r="O1902" s="409"/>
      <c r="P1902" s="410"/>
      <c r="Q1902" s="411"/>
      <c r="R1902" s="266"/>
    </row>
    <row r="1903" spans="2:18" ht="15" customHeight="1" thickBot="1">
      <c r="B1903" s="274"/>
      <c r="C1903" s="403" t="s">
        <v>67</v>
      </c>
      <c r="D1903" s="404"/>
      <c r="E1903" s="404"/>
      <c r="F1903" s="404"/>
      <c r="G1903" s="404"/>
      <c r="H1903" s="404"/>
      <c r="I1903" s="404"/>
      <c r="J1903" s="405"/>
      <c r="K1903" s="277">
        <f>SUM(K1895:K1902)</f>
        <v>100</v>
      </c>
      <c r="L1903" s="275"/>
      <c r="M1903" s="277">
        <f>SUM(M1895:M1902)</f>
        <v>0</v>
      </c>
      <c r="N1903" s="278"/>
      <c r="O1903" s="412"/>
      <c r="P1903" s="413"/>
      <c r="Q1903" s="414"/>
      <c r="R1903" s="279"/>
    </row>
    <row r="1904" spans="2:18" ht="15" customHeight="1" thickTop="1">
      <c r="B1904" s="280" t="s">
        <v>22</v>
      </c>
      <c r="C1904" s="281"/>
      <c r="D1904" s="281"/>
      <c r="E1904" s="282"/>
      <c r="F1904" s="282"/>
      <c r="G1904" s="281"/>
      <c r="H1904" s="281"/>
      <c r="I1904" s="281"/>
      <c r="J1904" s="283"/>
      <c r="K1904" s="284"/>
      <c r="L1904" s="285"/>
      <c r="M1904" s="285"/>
      <c r="N1904" s="286"/>
      <c r="O1904" s="406">
        <f>'MARKAH UTAMA'!R2410</f>
        <v>0</v>
      </c>
      <c r="P1904" s="407"/>
      <c r="Q1904" s="408"/>
      <c r="R1904" s="279"/>
    </row>
    <row r="1905" spans="2:18" ht="15" customHeight="1">
      <c r="B1905" s="287" t="str">
        <f>'MARKAH UTAMA'!N$13</f>
        <v>Aktiviti</v>
      </c>
      <c r="C1905" s="288"/>
      <c r="D1905" s="261"/>
      <c r="E1905" s="289"/>
      <c r="F1905" s="289"/>
      <c r="G1905" s="261"/>
      <c r="H1905" s="261"/>
      <c r="I1905" s="261"/>
      <c r="J1905" s="261"/>
      <c r="K1905" s="263">
        <f>'MARKAH UTAMA'!N$12</f>
        <v>20</v>
      </c>
      <c r="L1905" s="264"/>
      <c r="M1905" s="263">
        <f>'MARKAH UTAMA'!N2410</f>
        <v>0</v>
      </c>
      <c r="N1905" s="264"/>
      <c r="O1905" s="409"/>
      <c r="P1905" s="410"/>
      <c r="Q1905" s="411"/>
      <c r="R1905" s="279"/>
    </row>
    <row r="1906" spans="2:18" ht="15" customHeight="1">
      <c r="B1906" s="290" t="str">
        <f>'MARKAH UTAMA'!O$13</f>
        <v>Congak &amp; Sifir</v>
      </c>
      <c r="C1906" s="249"/>
      <c r="D1906" s="249"/>
      <c r="E1906" s="291"/>
      <c r="F1906" s="291"/>
      <c r="G1906" s="249"/>
      <c r="H1906" s="249"/>
      <c r="I1906" s="249"/>
      <c r="J1906" s="249"/>
      <c r="K1906" s="263">
        <f>'MARKAH UTAMA'!O$12</f>
        <v>30</v>
      </c>
      <c r="L1906" s="264"/>
      <c r="M1906" s="263">
        <f>'MARKAH UTAMA'!O2410</f>
        <v>0</v>
      </c>
      <c r="N1906" s="264"/>
      <c r="O1906" s="409"/>
      <c r="P1906" s="410"/>
      <c r="Q1906" s="411"/>
      <c r="R1906" s="279"/>
    </row>
    <row r="1907" spans="2:18" ht="15" customHeight="1" thickBot="1">
      <c r="B1907" s="292" t="str">
        <f>'MARKAH UTAMA'!P$13</f>
        <v>Matematik</v>
      </c>
      <c r="C1907" s="254"/>
      <c r="D1907" s="254"/>
      <c r="E1907" s="293"/>
      <c r="F1907" s="293"/>
      <c r="G1907" s="293"/>
      <c r="H1907" s="293"/>
      <c r="I1907" s="293"/>
      <c r="J1907" s="293"/>
      <c r="K1907" s="294">
        <f>'MARKAH UTAMA'!P$12</f>
        <v>50</v>
      </c>
      <c r="L1907" s="295"/>
      <c r="M1907" s="294">
        <f>'MARKAH UTAMA'!P2410</f>
        <v>0</v>
      </c>
      <c r="N1907" s="296"/>
      <c r="O1907" s="409"/>
      <c r="P1907" s="410"/>
      <c r="Q1907" s="411"/>
      <c r="R1907" s="279"/>
    </row>
    <row r="1908" spans="2:18" ht="15" customHeight="1" thickBot="1">
      <c r="B1908" s="274"/>
      <c r="C1908" s="403" t="s">
        <v>67</v>
      </c>
      <c r="D1908" s="404"/>
      <c r="E1908" s="404"/>
      <c r="F1908" s="404"/>
      <c r="G1908" s="404"/>
      <c r="H1908" s="404"/>
      <c r="I1908" s="404"/>
      <c r="J1908" s="405"/>
      <c r="K1908" s="297">
        <f>SUM(K1905:K1907)</f>
        <v>100</v>
      </c>
      <c r="L1908" s="275"/>
      <c r="M1908" s="277">
        <f>SUM(M1905:M1907)</f>
        <v>0</v>
      </c>
      <c r="N1908" s="298"/>
      <c r="O1908" s="412"/>
      <c r="P1908" s="413"/>
      <c r="Q1908" s="414"/>
      <c r="R1908" s="279"/>
    </row>
    <row r="1909" spans="2:18" ht="15" customHeight="1" thickTop="1">
      <c r="B1909" s="280" t="s">
        <v>21</v>
      </c>
      <c r="C1909" s="281"/>
      <c r="D1909" s="281"/>
      <c r="E1909" s="282"/>
      <c r="F1909" s="282"/>
      <c r="G1909" s="281"/>
      <c r="H1909" s="281"/>
      <c r="I1909" s="281"/>
      <c r="J1909" s="283"/>
      <c r="K1909" s="284"/>
      <c r="L1909" s="285"/>
      <c r="M1909" s="285"/>
      <c r="N1909" s="286"/>
      <c r="O1909" s="406">
        <f>'MARKAH UTAMA'!Z2410</f>
        <v>0</v>
      </c>
      <c r="P1909" s="407"/>
      <c r="Q1909" s="408"/>
      <c r="R1909" s="266"/>
    </row>
    <row r="1910" spans="2:18" ht="15" customHeight="1">
      <c r="B1910" s="287" t="str">
        <f>'MARKAH UTAMA'!S$13</f>
        <v>Composition</v>
      </c>
      <c r="C1910" s="261"/>
      <c r="D1910" s="261"/>
      <c r="E1910" s="299"/>
      <c r="F1910" s="299"/>
      <c r="G1910" s="261"/>
      <c r="H1910" s="261"/>
      <c r="I1910" s="261"/>
      <c r="J1910" s="262"/>
      <c r="K1910" s="300">
        <f>'MARKAH UTAMA'!S$12</f>
        <v>20</v>
      </c>
      <c r="L1910" s="301"/>
      <c r="M1910" s="300">
        <f>'MARKAH UTAMA'!S2410</f>
        <v>0</v>
      </c>
      <c r="N1910" s="301"/>
      <c r="O1910" s="409"/>
      <c r="P1910" s="410"/>
      <c r="Q1910" s="411"/>
      <c r="R1910" s="266"/>
    </row>
    <row r="1911" spans="2:18" ht="15" customHeight="1">
      <c r="B1911" s="302" t="str">
        <f>'MARKAH UTAMA'!T$13</f>
        <v>Grammar</v>
      </c>
      <c r="C1911" s="303"/>
      <c r="D1911" s="249"/>
      <c r="E1911" s="291"/>
      <c r="F1911" s="291"/>
      <c r="G1911" s="291"/>
      <c r="H1911" s="291"/>
      <c r="I1911" s="291"/>
      <c r="J1911" s="265"/>
      <c r="K1911" s="263">
        <f>'MARKAH UTAMA'!T2621</f>
        <v>0</v>
      </c>
      <c r="L1911" s="264"/>
      <c r="M1911" s="263">
        <f>'MARKAH UTAMA'!T2410</f>
        <v>0</v>
      </c>
      <c r="N1911" s="264"/>
      <c r="O1911" s="409"/>
      <c r="P1911" s="410"/>
      <c r="Q1911" s="411"/>
      <c r="R1911" s="266"/>
    </row>
    <row r="1912" spans="2:18" ht="15" customHeight="1">
      <c r="B1912" s="302" t="str">
        <f>'MARKAH UTAMA'!U$13</f>
        <v>Comprehension</v>
      </c>
      <c r="C1912" s="303"/>
      <c r="D1912" s="249"/>
      <c r="E1912" s="291"/>
      <c r="F1912" s="291"/>
      <c r="G1912" s="249"/>
      <c r="H1912" s="249"/>
      <c r="I1912" s="249"/>
      <c r="J1912" s="265"/>
      <c r="K1912" s="263">
        <f>'MARKAH UTAMA'!U$12</f>
        <v>10</v>
      </c>
      <c r="L1912" s="264"/>
      <c r="M1912" s="263">
        <f>'MARKAH UTAMA'!U2410</f>
        <v>0</v>
      </c>
      <c r="N1912" s="264"/>
      <c r="O1912" s="409"/>
      <c r="P1912" s="410"/>
      <c r="Q1912" s="411"/>
      <c r="R1912" s="266"/>
    </row>
    <row r="1913" spans="2:18" ht="15" customHeight="1">
      <c r="B1913" s="302" t="str">
        <f>'MARKAH UTAMA'!V$13</f>
        <v>Vocabulary</v>
      </c>
      <c r="C1913" s="249"/>
      <c r="D1913" s="249"/>
      <c r="E1913" s="291"/>
      <c r="F1913" s="291"/>
      <c r="G1913" s="249"/>
      <c r="H1913" s="249"/>
      <c r="I1913" s="249"/>
      <c r="J1913" s="265"/>
      <c r="K1913" s="263">
        <f>'MARKAH UTAMA'!V$12</f>
        <v>10</v>
      </c>
      <c r="L1913" s="264"/>
      <c r="M1913" s="263">
        <f>'MARKAH UTAMA'!V2410</f>
        <v>0</v>
      </c>
      <c r="N1913" s="264"/>
      <c r="O1913" s="409"/>
      <c r="P1913" s="410"/>
      <c r="Q1913" s="411"/>
      <c r="R1913" s="266"/>
    </row>
    <row r="1914" spans="2:18" ht="15" customHeight="1">
      <c r="B1914" s="302" t="str">
        <f>'MARKAH UTAMA'!W$13</f>
        <v>Spelling</v>
      </c>
      <c r="C1914" s="249"/>
      <c r="D1914" s="249"/>
      <c r="E1914" s="291"/>
      <c r="F1914" s="291"/>
      <c r="G1914" s="249"/>
      <c r="H1914" s="249"/>
      <c r="I1914" s="249"/>
      <c r="J1914" s="265"/>
      <c r="K1914" s="263">
        <f>'MARKAH UTAMA'!W$12</f>
        <v>10</v>
      </c>
      <c r="L1914" s="264"/>
      <c r="M1914" s="263">
        <f>'MARKAH UTAMA'!W2410</f>
        <v>0</v>
      </c>
      <c r="N1914" s="264"/>
      <c r="O1914" s="409"/>
      <c r="P1914" s="410"/>
      <c r="Q1914" s="411"/>
      <c r="R1914" s="266"/>
    </row>
    <row r="1915" spans="2:18" ht="15" customHeight="1" thickBot="1">
      <c r="B1915" s="292" t="str">
        <f>'MARKAH UTAMA'!X$13</f>
        <v>Reading &amp; Oral</v>
      </c>
      <c r="C1915" s="254"/>
      <c r="D1915" s="254"/>
      <c r="E1915" s="304"/>
      <c r="F1915" s="304"/>
      <c r="G1915" s="254"/>
      <c r="H1915" s="254"/>
      <c r="I1915" s="254"/>
      <c r="J1915" s="270"/>
      <c r="K1915" s="294">
        <f>'MARKAH UTAMA'!X$12</f>
        <v>30</v>
      </c>
      <c r="L1915" s="296"/>
      <c r="M1915" s="294">
        <f>'MARKAH UTAMA'!X2410</f>
        <v>0</v>
      </c>
      <c r="N1915" s="296"/>
      <c r="O1915" s="409"/>
      <c r="P1915" s="410"/>
      <c r="Q1915" s="411"/>
      <c r="R1915" s="266"/>
    </row>
    <row r="1916" spans="2:18" ht="15" customHeight="1" thickBot="1">
      <c r="B1916" s="274"/>
      <c r="C1916" s="403" t="s">
        <v>67</v>
      </c>
      <c r="D1916" s="404"/>
      <c r="E1916" s="404"/>
      <c r="F1916" s="404"/>
      <c r="G1916" s="404"/>
      <c r="H1916" s="404"/>
      <c r="I1916" s="404"/>
      <c r="J1916" s="405"/>
      <c r="K1916" s="275">
        <f>SUM(K1910:K1915)</f>
        <v>80</v>
      </c>
      <c r="L1916" s="275"/>
      <c r="M1916" s="297">
        <f>SUM(M1910:M1915)</f>
        <v>0</v>
      </c>
      <c r="N1916" s="305"/>
      <c r="O1916" s="412"/>
      <c r="P1916" s="413"/>
      <c r="Q1916" s="414"/>
      <c r="R1916" s="279"/>
    </row>
    <row r="1917" spans="2:18" ht="15" customHeight="1" thickTop="1">
      <c r="B1917" s="306" t="str">
        <f>'MARKAH UTAMA'!AA$13</f>
        <v>PELAJARAN AM</v>
      </c>
      <c r="C1917" s="307"/>
      <c r="D1917" s="308"/>
      <c r="E1917" s="308"/>
      <c r="F1917" s="308"/>
      <c r="G1917" s="261"/>
      <c r="H1917" s="261"/>
      <c r="I1917" s="261"/>
      <c r="J1917" s="261"/>
      <c r="K1917" s="300">
        <f>'MARKAH UTAMA'!AA$11</f>
        <v>100</v>
      </c>
      <c r="L1917" s="261"/>
      <c r="M1917" s="300">
        <f>'MARKAH UTAMA'!AA2410</f>
        <v>0</v>
      </c>
      <c r="N1917" s="301"/>
      <c r="O1917" s="400">
        <f>'MARKAH UTAMA'!AB2410</f>
        <v>0</v>
      </c>
      <c r="P1917" s="401"/>
      <c r="Q1917" s="402"/>
      <c r="R1917" s="279"/>
    </row>
    <row r="1918" spans="2:18" ht="15" customHeight="1">
      <c r="B1918" s="309" t="str">
        <f>'MARKAH UTAMA'!AC$13</f>
        <v>S I V I K</v>
      </c>
      <c r="C1918" s="310"/>
      <c r="D1918" s="311"/>
      <c r="E1918" s="311"/>
      <c r="F1918" s="311"/>
      <c r="G1918" s="249"/>
      <c r="H1918" s="249"/>
      <c r="I1918" s="249"/>
      <c r="J1918" s="249"/>
      <c r="K1918" s="263">
        <f>'MARKAH UTAMA'!AC$11</f>
        <v>50</v>
      </c>
      <c r="L1918" s="249"/>
      <c r="M1918" s="263">
        <f>'MARKAH UTAMA'!AC2410</f>
        <v>0</v>
      </c>
      <c r="N1918" s="264"/>
      <c r="O1918" s="382">
        <f>'MARKAH UTAMA'!AD2410</f>
        <v>0</v>
      </c>
      <c r="P1918" s="383"/>
      <c r="Q1918" s="384"/>
      <c r="R1918" s="279"/>
    </row>
    <row r="1919" spans="2:18" ht="15" customHeight="1">
      <c r="B1919" s="309" t="str">
        <f>'MARKAH UTAMA'!AE$13</f>
        <v>L U K I S A N</v>
      </c>
      <c r="C1919" s="310"/>
      <c r="D1919" s="310"/>
      <c r="E1919" s="310"/>
      <c r="F1919" s="310"/>
      <c r="G1919" s="249"/>
      <c r="H1919" s="249"/>
      <c r="I1919" s="249"/>
      <c r="J1919" s="249"/>
      <c r="K1919" s="263">
        <f>'MARKAH UTAMA'!AE$11</f>
        <v>50</v>
      </c>
      <c r="L1919" s="249"/>
      <c r="M1919" s="263">
        <f>'MARKAH UTAMA'!AE2410</f>
        <v>0</v>
      </c>
      <c r="N1919" s="264"/>
      <c r="O1919" s="382">
        <f>'MARKAH UTAMA'!AF2410</f>
        <v>0</v>
      </c>
      <c r="P1919" s="383"/>
      <c r="Q1919" s="384"/>
      <c r="R1919" s="279"/>
    </row>
    <row r="1920" spans="2:18" ht="15" customHeight="1">
      <c r="B1920" s="309" t="str">
        <f>'MARKAH UTAMA'!AG$13</f>
        <v>PELAJARAN  UGAMA ISLAM</v>
      </c>
      <c r="C1920" s="310"/>
      <c r="D1920" s="310"/>
      <c r="E1920" s="310"/>
      <c r="F1920" s="310"/>
      <c r="G1920" s="249"/>
      <c r="H1920" s="249"/>
      <c r="I1920" s="249"/>
      <c r="J1920" s="249"/>
      <c r="K1920" s="263">
        <f>'MARKAH UTAMA'!AG$11</f>
        <v>100</v>
      </c>
      <c r="L1920" s="249"/>
      <c r="M1920" s="263">
        <f>'MARKAH UTAMA'!AG2410</f>
        <v>0</v>
      </c>
      <c r="N1920" s="264"/>
      <c r="O1920" s="382">
        <f>'MARKAH UTAMA'!AH2410</f>
        <v>0</v>
      </c>
      <c r="P1920" s="383"/>
      <c r="Q1920" s="384"/>
      <c r="R1920" s="279"/>
    </row>
    <row r="1921" spans="2:18" ht="15" customHeight="1" thickBot="1">
      <c r="B1921" s="312" t="str">
        <f>'MARKAH UTAMA'!AI$13</f>
        <v>PENDIDIKAN JASMANI</v>
      </c>
      <c r="C1921" s="313"/>
      <c r="D1921" s="314"/>
      <c r="E1921" s="314"/>
      <c r="F1921" s="314"/>
      <c r="G1921" s="254"/>
      <c r="H1921" s="254"/>
      <c r="I1921" s="254"/>
      <c r="J1921" s="254"/>
      <c r="K1921" s="294">
        <f>'MARKAH UTAMA'!AI$11</f>
        <v>50</v>
      </c>
      <c r="L1921" s="254"/>
      <c r="M1921" s="294">
        <f>'MARKAH UTAMA'!AI2410</f>
        <v>0</v>
      </c>
      <c r="N1921" s="296"/>
      <c r="O1921" s="394">
        <f>'MARKAH UTAMA'!AJ2410</f>
        <v>0</v>
      </c>
      <c r="P1921" s="395"/>
      <c r="Q1921" s="396"/>
      <c r="R1921" s="279"/>
    </row>
    <row r="1922" spans="2:17" ht="15" customHeight="1" thickBot="1">
      <c r="B1922" s="315"/>
      <c r="C1922" s="316"/>
      <c r="D1922" s="387" t="s">
        <v>65</v>
      </c>
      <c r="E1922" s="387"/>
      <c r="F1922" s="387"/>
      <c r="G1922" s="387"/>
      <c r="H1922" s="387"/>
      <c r="I1922" s="387"/>
      <c r="J1922" s="388"/>
      <c r="K1922" s="277">
        <f>'MARKAH UTAMA'!AK2407</f>
        <v>0</v>
      </c>
      <c r="L1922" s="277"/>
      <c r="M1922" s="277">
        <f>M1903+M1908+M1916+M1917+M1918+M1919+M1920+M1921</f>
        <v>0</v>
      </c>
      <c r="N1922" s="298"/>
      <c r="O1922" s="397">
        <f>'MARKAH UTAMA'!AM2410</f>
        <v>0</v>
      </c>
      <c r="P1922" s="398"/>
      <c r="Q1922" s="399"/>
    </row>
    <row r="1923" spans="2:17" ht="15" customHeight="1" thickBot="1" thickTop="1">
      <c r="B1923" s="391" t="s">
        <v>66</v>
      </c>
      <c r="C1923" s="392"/>
      <c r="D1923" s="392"/>
      <c r="E1923" s="392"/>
      <c r="F1923" s="392"/>
      <c r="G1923" s="392"/>
      <c r="H1923" s="392"/>
      <c r="I1923" s="392"/>
      <c r="J1923" s="393"/>
      <c r="K1923" s="379" t="e">
        <f>M1922/K1922</f>
        <v>#DIV/0!</v>
      </c>
      <c r="L1923" s="380"/>
      <c r="M1923" s="380"/>
      <c r="N1923" s="380"/>
      <c r="O1923" s="380"/>
      <c r="P1923" s="380"/>
      <c r="Q1923" s="381"/>
    </row>
    <row r="1924" spans="2:17" ht="15" customHeight="1">
      <c r="B1924" s="317"/>
      <c r="C1924" s="318"/>
      <c r="D1924" s="319"/>
      <c r="E1924" s="319"/>
      <c r="F1924" s="318"/>
      <c r="G1924" s="318"/>
      <c r="H1924" s="318"/>
      <c r="I1924" s="318"/>
      <c r="J1924" s="318"/>
      <c r="K1924" s="320"/>
      <c r="L1924" s="320"/>
      <c r="M1924" s="320"/>
      <c r="N1924" s="320"/>
      <c r="O1924" s="320"/>
      <c r="P1924" s="320"/>
      <c r="Q1924" s="320"/>
    </row>
    <row r="1925" spans="2:19" ht="15" customHeight="1">
      <c r="B1925" s="240" t="s">
        <v>60</v>
      </c>
      <c r="C1925" s="321"/>
      <c r="D1925" s="385">
        <f>'MARKAH UTAMA'!$AL$37</f>
        <v>0.7818315018315019</v>
      </c>
      <c r="E1925" s="385"/>
      <c r="F1925" s="385"/>
      <c r="G1925" s="321" t="s">
        <v>32</v>
      </c>
      <c r="L1925" s="322">
        <f>'MARKAH UTAMA'!AM2410</f>
        <v>0</v>
      </c>
      <c r="M1925" s="321" t="s">
        <v>31</v>
      </c>
      <c r="N1925" s="321"/>
      <c r="O1925" s="321"/>
      <c r="P1925" s="335">
        <f>'MARKAH UTAMA'!$AW$9</f>
        <v>21</v>
      </c>
      <c r="Q1925" s="245" t="s">
        <v>64</v>
      </c>
      <c r="S1925" s="324"/>
    </row>
    <row r="1926" spans="2:19" ht="15" customHeight="1">
      <c r="B1926" s="325" t="s">
        <v>61</v>
      </c>
      <c r="C1926" s="321"/>
      <c r="D1926" s="325"/>
      <c r="E1926" s="386">
        <f>'MARKAH UTAMA'!AV2410</f>
        <v>0</v>
      </c>
      <c r="F1926" s="386"/>
      <c r="G1926" s="321" t="s">
        <v>45</v>
      </c>
      <c r="I1926" s="240" t="s">
        <v>62</v>
      </c>
      <c r="J1926" s="220">
        <f>'MARKAH UTAMA'!AW2410</f>
        <v>0</v>
      </c>
      <c r="K1926" s="325" t="s">
        <v>45</v>
      </c>
      <c r="M1926" s="325" t="s">
        <v>33</v>
      </c>
      <c r="N1926" s="241"/>
      <c r="O1926" s="220">
        <f>'MARKAH UTAMA'!AX2410</f>
        <v>0</v>
      </c>
      <c r="P1926" s="325" t="s">
        <v>45</v>
      </c>
      <c r="Q1926" s="242"/>
      <c r="S1926" s="324"/>
    </row>
    <row r="1927" spans="2:19" ht="15" customHeight="1">
      <c r="B1927" s="321"/>
      <c r="C1927" s="321"/>
      <c r="D1927" s="324"/>
      <c r="E1927" s="324"/>
      <c r="F1927" s="324"/>
      <c r="G1927" s="324"/>
      <c r="H1927" s="324"/>
      <c r="I1927" s="324"/>
      <c r="J1927" s="324"/>
      <c r="K1927" s="324"/>
      <c r="L1927" s="324"/>
      <c r="M1927" s="324"/>
      <c r="N1927" s="324"/>
      <c r="O1927" s="324"/>
      <c r="P1927" s="324"/>
      <c r="Q1927" s="242"/>
      <c r="S1927" s="324"/>
    </row>
    <row r="1928" spans="2:19" ht="15" customHeight="1">
      <c r="B1928" s="326" t="s">
        <v>68</v>
      </c>
      <c r="C1928" s="324"/>
      <c r="D1928" s="324"/>
      <c r="E1928" s="324"/>
      <c r="F1928" s="324"/>
      <c r="G1928" s="324"/>
      <c r="H1928" s="324"/>
      <c r="I1928" s="324"/>
      <c r="J1928" s="324"/>
      <c r="K1928" s="324"/>
      <c r="L1928" s="324"/>
      <c r="M1928" s="324"/>
      <c r="N1928" s="324"/>
      <c r="O1928" s="324"/>
      <c r="P1928" s="324"/>
      <c r="Q1928" s="242"/>
      <c r="S1928" s="324"/>
    </row>
    <row r="1929" spans="2:17" ht="15" customHeight="1">
      <c r="B1929" s="327"/>
      <c r="C1929" s="327"/>
      <c r="D1929" s="327"/>
      <c r="E1929" s="327"/>
      <c r="F1929" s="327"/>
      <c r="G1929" s="327"/>
      <c r="H1929" s="327"/>
      <c r="I1929" s="327"/>
      <c r="J1929" s="327"/>
      <c r="K1929" s="327"/>
      <c r="L1929" s="327"/>
      <c r="M1929" s="327"/>
      <c r="N1929" s="327"/>
      <c r="O1929" s="327"/>
      <c r="P1929" s="327"/>
      <c r="Q1929" s="328"/>
    </row>
    <row r="1930" spans="2:17" ht="15" customHeight="1">
      <c r="B1930" s="329"/>
      <c r="C1930" s="329"/>
      <c r="D1930" s="329"/>
      <c r="E1930" s="329"/>
      <c r="F1930" s="329"/>
      <c r="G1930" s="329"/>
      <c r="H1930" s="329"/>
      <c r="I1930" s="329"/>
      <c r="J1930" s="329"/>
      <c r="K1930" s="329"/>
      <c r="L1930" s="329"/>
      <c r="M1930" s="329"/>
      <c r="N1930" s="329"/>
      <c r="O1930" s="329"/>
      <c r="P1930" s="329"/>
      <c r="Q1930" s="330"/>
    </row>
    <row r="1931" spans="2:17" ht="15" customHeight="1">
      <c r="B1931" s="329"/>
      <c r="C1931" s="329"/>
      <c r="D1931" s="329"/>
      <c r="E1931" s="329"/>
      <c r="F1931" s="329"/>
      <c r="G1931" s="329"/>
      <c r="H1931" s="329"/>
      <c r="I1931" s="329"/>
      <c r="J1931" s="329"/>
      <c r="K1931" s="329"/>
      <c r="L1931" s="329"/>
      <c r="M1931" s="329"/>
      <c r="N1931" s="329"/>
      <c r="O1931" s="329"/>
      <c r="P1931" s="329"/>
      <c r="Q1931" s="330"/>
    </row>
    <row r="1932" spans="2:17" ht="15" customHeight="1">
      <c r="B1932" s="329"/>
      <c r="C1932" s="329"/>
      <c r="D1932" s="329"/>
      <c r="E1932" s="329"/>
      <c r="F1932" s="329"/>
      <c r="G1932" s="329"/>
      <c r="H1932" s="329"/>
      <c r="I1932" s="329"/>
      <c r="J1932" s="329"/>
      <c r="K1932" s="329"/>
      <c r="L1932" s="329"/>
      <c r="M1932" s="329"/>
      <c r="N1932" s="329"/>
      <c r="O1932" s="329"/>
      <c r="P1932" s="329"/>
      <c r="Q1932" s="330"/>
    </row>
    <row r="1933" spans="2:17" ht="15" customHeight="1">
      <c r="B1933" s="329"/>
      <c r="C1933" s="329"/>
      <c r="D1933" s="329"/>
      <c r="E1933" s="329"/>
      <c r="F1933" s="329"/>
      <c r="G1933" s="329"/>
      <c r="H1933" s="329"/>
      <c r="I1933" s="329"/>
      <c r="J1933" s="329"/>
      <c r="K1933" s="329"/>
      <c r="L1933" s="329"/>
      <c r="M1933" s="329"/>
      <c r="N1933" s="329"/>
      <c r="O1933" s="329"/>
      <c r="P1933" s="329"/>
      <c r="Q1933" s="330"/>
    </row>
    <row r="1934" spans="2:17" ht="15" customHeight="1">
      <c r="B1934" s="329"/>
      <c r="C1934" s="329"/>
      <c r="D1934" s="329"/>
      <c r="E1934" s="329"/>
      <c r="F1934" s="329"/>
      <c r="G1934" s="329"/>
      <c r="H1934" s="329"/>
      <c r="I1934" s="329"/>
      <c r="J1934" s="329"/>
      <c r="K1934" s="329"/>
      <c r="L1934" s="329"/>
      <c r="M1934" s="329"/>
      <c r="N1934" s="329"/>
      <c r="O1934" s="329"/>
      <c r="P1934" s="329"/>
      <c r="Q1934" s="330"/>
    </row>
    <row r="1935" spans="2:17" ht="15" customHeight="1">
      <c r="B1935" s="329"/>
      <c r="C1935" s="329"/>
      <c r="D1935" s="329"/>
      <c r="E1935" s="329"/>
      <c r="F1935" s="329"/>
      <c r="G1935" s="329"/>
      <c r="H1935" s="329"/>
      <c r="I1935" s="329"/>
      <c r="J1935" s="329"/>
      <c r="K1935" s="329"/>
      <c r="L1935" s="329"/>
      <c r="M1935" s="329"/>
      <c r="N1935" s="329"/>
      <c r="O1935" s="329"/>
      <c r="P1935" s="329"/>
      <c r="Q1935" s="330"/>
    </row>
    <row r="1947" spans="2:4" ht="15" customHeight="1">
      <c r="B1947" s="240" t="s">
        <v>24</v>
      </c>
      <c r="D1947" s="240">
        <f>'MARKAH UTAMA'!C2471</f>
        <v>0</v>
      </c>
    </row>
    <row r="1949" spans="2:16" ht="15" customHeight="1">
      <c r="B1949" s="240" t="str">
        <f>$B$4</f>
        <v>Sekolah Rendah Haji Tarif, Brunei I</v>
      </c>
      <c r="K1949" s="240" t="s">
        <v>55</v>
      </c>
      <c r="M1949" s="243"/>
      <c r="N1949" s="243"/>
      <c r="O1949" s="244">
        <f>'MARKAH UTAMA'!AR2471</f>
        <v>0</v>
      </c>
      <c r="P1949" s="244"/>
    </row>
    <row r="1950" spans="2:14" ht="15" customHeight="1">
      <c r="B1950" s="245" t="str">
        <f>$B$5</f>
        <v>DARJAH : 3</v>
      </c>
      <c r="C1950" s="245"/>
      <c r="K1950" s="244" t="s">
        <v>56</v>
      </c>
      <c r="L1950" s="331"/>
      <c r="M1950" s="241">
        <f>$M$5</f>
        <v>0</v>
      </c>
      <c r="N1950" s="241"/>
    </row>
    <row r="1951" spans="2:16" ht="15" customHeight="1">
      <c r="B1951" s="240" t="s">
        <v>23</v>
      </c>
      <c r="C1951" s="246">
        <f>'MARKAH UTAMA'!AS2471</f>
        <v>0</v>
      </c>
      <c r="D1951" s="245" t="s">
        <v>41</v>
      </c>
      <c r="E1951" s="245"/>
      <c r="F1951" s="245"/>
      <c r="G1951" s="240">
        <f>'MARKAH UTAMA'!AT2471</f>
        <v>0</v>
      </c>
      <c r="H1951" s="245" t="s">
        <v>40</v>
      </c>
      <c r="J1951" s="243">
        <f>'MARKAH UTAMA'!AU2471</f>
        <v>0</v>
      </c>
      <c r="K1951" s="245" t="s">
        <v>63</v>
      </c>
      <c r="M1951" s="247"/>
      <c r="P1951" s="245"/>
    </row>
    <row r="1952" spans="7:9" ht="15" customHeight="1" thickBot="1">
      <c r="G1952" s="246"/>
      <c r="H1952" s="246"/>
      <c r="I1952" s="246"/>
    </row>
    <row r="1953" spans="2:17" ht="15" customHeight="1">
      <c r="B1953" s="389" t="s">
        <v>29</v>
      </c>
      <c r="C1953" s="342"/>
      <c r="D1953" s="342"/>
      <c r="E1953" s="342"/>
      <c r="F1953" s="342"/>
      <c r="G1953" s="342"/>
      <c r="H1953" s="342"/>
      <c r="I1953" s="342"/>
      <c r="J1953" s="390"/>
      <c r="K1953" s="341" t="s">
        <v>57</v>
      </c>
      <c r="L1953" s="342"/>
      <c r="M1953" s="342"/>
      <c r="N1953" s="342"/>
      <c r="O1953" s="342"/>
      <c r="P1953" s="342"/>
      <c r="Q1953" s="374"/>
    </row>
    <row r="1954" spans="2:18" ht="15" customHeight="1">
      <c r="B1954" s="248"/>
      <c r="C1954" s="249"/>
      <c r="D1954" s="250"/>
      <c r="E1954" s="250"/>
      <c r="F1954" s="250"/>
      <c r="G1954" s="250"/>
      <c r="H1954" s="250"/>
      <c r="I1954" s="250"/>
      <c r="J1954" s="251"/>
      <c r="K1954" s="375" t="s">
        <v>58</v>
      </c>
      <c r="L1954" s="376"/>
      <c r="M1954" s="375" t="s">
        <v>59</v>
      </c>
      <c r="N1954" s="376"/>
      <c r="O1954" s="375" t="s">
        <v>54</v>
      </c>
      <c r="P1954" s="377"/>
      <c r="Q1954" s="378"/>
      <c r="R1954" s="252"/>
    </row>
    <row r="1955" spans="2:18" ht="15" customHeight="1">
      <c r="B1955" s="253" t="s">
        <v>10</v>
      </c>
      <c r="C1955" s="254"/>
      <c r="D1955" s="255"/>
      <c r="E1955" s="255"/>
      <c r="F1955" s="255"/>
      <c r="G1955" s="255"/>
      <c r="H1955" s="255"/>
      <c r="I1955" s="255"/>
      <c r="J1955" s="256"/>
      <c r="K1955" s="257"/>
      <c r="L1955" s="258"/>
      <c r="M1955" s="259"/>
      <c r="N1955" s="258"/>
      <c r="O1955" s="415">
        <f>'MARKAH UTAMA'!M2471</f>
        <v>0</v>
      </c>
      <c r="P1955" s="416"/>
      <c r="Q1955" s="417"/>
      <c r="R1955" s="252"/>
    </row>
    <row r="1956" spans="2:18" ht="15" customHeight="1">
      <c r="B1956" s="260" t="str">
        <f>'MARKAH UTAMA'!D$13</f>
        <v>Karangan</v>
      </c>
      <c r="C1956" s="261"/>
      <c r="D1956" s="261"/>
      <c r="E1956" s="261"/>
      <c r="F1956" s="261"/>
      <c r="G1956" s="261"/>
      <c r="H1956" s="261"/>
      <c r="I1956" s="261"/>
      <c r="J1956" s="262"/>
      <c r="K1956" s="263">
        <f>'MARKAH UTAMA'!D$12</f>
        <v>20</v>
      </c>
      <c r="L1956" s="264"/>
      <c r="M1956" s="263">
        <f>'MARKAH UTAMA'!D2471</f>
        <v>0</v>
      </c>
      <c r="N1956" s="265"/>
      <c r="O1956" s="409"/>
      <c r="P1956" s="410"/>
      <c r="Q1956" s="411"/>
      <c r="R1956" s="266"/>
    </row>
    <row r="1957" spans="2:18" ht="15" customHeight="1">
      <c r="B1957" s="267" t="str">
        <f>'MARKAH UTAMA'!E$13</f>
        <v>Pemahaman</v>
      </c>
      <c r="C1957" s="249"/>
      <c r="D1957" s="249"/>
      <c r="E1957" s="249"/>
      <c r="F1957" s="249"/>
      <c r="G1957" s="249"/>
      <c r="H1957" s="249"/>
      <c r="I1957" s="249"/>
      <c r="J1957" s="265"/>
      <c r="K1957" s="263">
        <f>'MARKAH UTAMA'!E$12</f>
        <v>10</v>
      </c>
      <c r="L1957" s="264"/>
      <c r="M1957" s="263">
        <f>'MARKAH UTAMA'!E2471</f>
        <v>0</v>
      </c>
      <c r="N1957" s="265"/>
      <c r="O1957" s="409"/>
      <c r="P1957" s="410"/>
      <c r="Q1957" s="411"/>
      <c r="R1957" s="266"/>
    </row>
    <row r="1958" spans="2:18" ht="15" customHeight="1">
      <c r="B1958" s="267" t="str">
        <f>'MARKAH UTAMA'!F$13</f>
        <v>Tatabahasa</v>
      </c>
      <c r="C1958" s="249"/>
      <c r="D1958" s="249"/>
      <c r="E1958" s="249"/>
      <c r="F1958" s="249"/>
      <c r="G1958" s="249"/>
      <c r="H1958" s="249"/>
      <c r="I1958" s="249"/>
      <c r="J1958" s="265"/>
      <c r="K1958" s="263">
        <f>'MARKAH UTAMA'!F$12</f>
        <v>20</v>
      </c>
      <c r="L1958" s="264"/>
      <c r="M1958" s="263">
        <f>'MARKAH UTAMA'!F2471</f>
        <v>0</v>
      </c>
      <c r="N1958" s="265"/>
      <c r="O1958" s="409"/>
      <c r="P1958" s="410"/>
      <c r="Q1958" s="411"/>
      <c r="R1958" s="266"/>
    </row>
    <row r="1959" spans="2:18" ht="15" customHeight="1">
      <c r="B1959" s="267" t="str">
        <f>'MARKAH UTAMA'!G$13</f>
        <v>Tulisan Rumi</v>
      </c>
      <c r="C1959" s="249"/>
      <c r="D1959" s="249"/>
      <c r="E1959" s="249"/>
      <c r="F1959" s="249"/>
      <c r="G1959" s="249"/>
      <c r="H1959" s="249"/>
      <c r="I1959" s="249"/>
      <c r="J1959" s="265"/>
      <c r="K1959" s="263">
        <f>'MARKAH UTAMA'!G$12</f>
        <v>5</v>
      </c>
      <c r="L1959" s="264"/>
      <c r="M1959" s="263">
        <f>'MARKAH UTAMA'!G2471</f>
        <v>0</v>
      </c>
      <c r="N1959" s="265"/>
      <c r="O1959" s="409"/>
      <c r="P1959" s="410"/>
      <c r="Q1959" s="411"/>
      <c r="R1959" s="266"/>
    </row>
    <row r="1960" spans="2:18" ht="15" customHeight="1">
      <c r="B1960" s="267" t="str">
        <f>'MARKAH UTAMA'!H$13</f>
        <v>Tulisan Jawi</v>
      </c>
      <c r="C1960" s="249"/>
      <c r="D1960" s="249"/>
      <c r="E1960" s="249"/>
      <c r="F1960" s="249"/>
      <c r="G1960" s="249"/>
      <c r="H1960" s="249"/>
      <c r="I1960" s="249"/>
      <c r="J1960" s="265"/>
      <c r="K1960" s="263">
        <f>'MARKAH UTAMA'!H$12</f>
        <v>5</v>
      </c>
      <c r="L1960" s="264"/>
      <c r="M1960" s="263">
        <f>'MARKAH UTAMA'!H2471</f>
        <v>0</v>
      </c>
      <c r="N1960" s="265"/>
      <c r="O1960" s="409"/>
      <c r="P1960" s="410"/>
      <c r="Q1960" s="411"/>
      <c r="R1960" s="266"/>
    </row>
    <row r="1961" spans="2:18" ht="15" customHeight="1">
      <c r="B1961" s="267" t="str">
        <f>'MARKAH UTAMA'!I$13</f>
        <v>Ejaan  &amp; Rencana Rumi</v>
      </c>
      <c r="C1961" s="249"/>
      <c r="D1961" s="249"/>
      <c r="E1961" s="249"/>
      <c r="F1961" s="249"/>
      <c r="G1961" s="249"/>
      <c r="H1961" s="249"/>
      <c r="I1961" s="249"/>
      <c r="J1961" s="265"/>
      <c r="K1961" s="263">
        <f>'MARKAH UTAMA'!I$12</f>
        <v>5</v>
      </c>
      <c r="L1961" s="264"/>
      <c r="M1961" s="263">
        <f>'MARKAH UTAMA'!I2471</f>
        <v>0</v>
      </c>
      <c r="N1961" s="265"/>
      <c r="O1961" s="409"/>
      <c r="P1961" s="410"/>
      <c r="Q1961" s="411"/>
      <c r="R1961" s="266"/>
    </row>
    <row r="1962" spans="2:18" ht="15" customHeight="1">
      <c r="B1962" s="268" t="str">
        <f>'MARKAH UTAMA'!J$13</f>
        <v>Ejaan &amp; Rencana Jawi</v>
      </c>
      <c r="C1962" s="249"/>
      <c r="D1962" s="249"/>
      <c r="E1962" s="249"/>
      <c r="F1962" s="249"/>
      <c r="G1962" s="249"/>
      <c r="H1962" s="249"/>
      <c r="I1962" s="249"/>
      <c r="J1962" s="265"/>
      <c r="K1962" s="263">
        <f>'MARKAH UTAMA'!J$12</f>
        <v>5</v>
      </c>
      <c r="L1962" s="264"/>
      <c r="M1962" s="263">
        <f>'MARKAH UTAMA'!J2471</f>
        <v>0</v>
      </c>
      <c r="N1962" s="265"/>
      <c r="O1962" s="409"/>
      <c r="P1962" s="410"/>
      <c r="Q1962" s="411"/>
      <c r="R1962" s="266"/>
    </row>
    <row r="1963" spans="2:18" ht="15" customHeight="1" thickBot="1">
      <c r="B1963" s="269" t="str">
        <f>'MARKAH UTAMA'!K$13</f>
        <v>Bacaan dan Lisan</v>
      </c>
      <c r="C1963" s="254"/>
      <c r="D1963" s="254"/>
      <c r="E1963" s="254"/>
      <c r="F1963" s="254"/>
      <c r="G1963" s="254"/>
      <c r="H1963" s="254"/>
      <c r="I1963" s="254"/>
      <c r="J1963" s="270"/>
      <c r="K1963" s="271">
        <f>'MARKAH UTAMA'!K$12</f>
        <v>30</v>
      </c>
      <c r="L1963" s="272"/>
      <c r="M1963" s="271">
        <f>'MARKAH UTAMA'!K2471</f>
        <v>0</v>
      </c>
      <c r="N1963" s="273"/>
      <c r="O1963" s="409"/>
      <c r="P1963" s="410"/>
      <c r="Q1963" s="411"/>
      <c r="R1963" s="266"/>
    </row>
    <row r="1964" spans="2:18" ht="15" customHeight="1" thickBot="1">
      <c r="B1964" s="274"/>
      <c r="C1964" s="403" t="s">
        <v>67</v>
      </c>
      <c r="D1964" s="404"/>
      <c r="E1964" s="404"/>
      <c r="F1964" s="404"/>
      <c r="G1964" s="404"/>
      <c r="H1964" s="404"/>
      <c r="I1964" s="404"/>
      <c r="J1964" s="405"/>
      <c r="K1964" s="277">
        <f>SUM(K1956:K1963)</f>
        <v>100</v>
      </c>
      <c r="L1964" s="275"/>
      <c r="M1964" s="277">
        <f>SUM(M1956:M1963)</f>
        <v>0</v>
      </c>
      <c r="N1964" s="278"/>
      <c r="O1964" s="412"/>
      <c r="P1964" s="413"/>
      <c r="Q1964" s="414"/>
      <c r="R1964" s="279"/>
    </row>
    <row r="1965" spans="2:18" ht="15" customHeight="1" thickTop="1">
      <c r="B1965" s="280" t="s">
        <v>22</v>
      </c>
      <c r="C1965" s="281"/>
      <c r="D1965" s="281"/>
      <c r="E1965" s="282"/>
      <c r="F1965" s="282"/>
      <c r="G1965" s="281"/>
      <c r="H1965" s="281"/>
      <c r="I1965" s="281"/>
      <c r="J1965" s="283"/>
      <c r="K1965" s="284"/>
      <c r="L1965" s="285"/>
      <c r="M1965" s="285"/>
      <c r="N1965" s="286"/>
      <c r="O1965" s="406">
        <f>'MARKAH UTAMA'!R2471</f>
        <v>0</v>
      </c>
      <c r="P1965" s="407"/>
      <c r="Q1965" s="408"/>
      <c r="R1965" s="279"/>
    </row>
    <row r="1966" spans="2:18" ht="15" customHeight="1">
      <c r="B1966" s="287" t="str">
        <f>'MARKAH UTAMA'!N$13</f>
        <v>Aktiviti</v>
      </c>
      <c r="C1966" s="288"/>
      <c r="D1966" s="261"/>
      <c r="E1966" s="289"/>
      <c r="F1966" s="289"/>
      <c r="G1966" s="261"/>
      <c r="H1966" s="261"/>
      <c r="I1966" s="261"/>
      <c r="J1966" s="261"/>
      <c r="K1966" s="263">
        <f>'MARKAH UTAMA'!N$12</f>
        <v>20</v>
      </c>
      <c r="L1966" s="264"/>
      <c r="M1966" s="263">
        <f>'MARKAH UTAMA'!N2471</f>
        <v>0</v>
      </c>
      <c r="N1966" s="264"/>
      <c r="O1966" s="409"/>
      <c r="P1966" s="410"/>
      <c r="Q1966" s="411"/>
      <c r="R1966" s="279"/>
    </row>
    <row r="1967" spans="2:18" ht="15" customHeight="1">
      <c r="B1967" s="290" t="str">
        <f>'MARKAH UTAMA'!O$13</f>
        <v>Congak &amp; Sifir</v>
      </c>
      <c r="C1967" s="249"/>
      <c r="D1967" s="249"/>
      <c r="E1967" s="291"/>
      <c r="F1967" s="291"/>
      <c r="G1967" s="249"/>
      <c r="H1967" s="249"/>
      <c r="I1967" s="249"/>
      <c r="J1967" s="249"/>
      <c r="K1967" s="263">
        <f>'MARKAH UTAMA'!O$12</f>
        <v>30</v>
      </c>
      <c r="L1967" s="264"/>
      <c r="M1967" s="263">
        <f>'MARKAH UTAMA'!O2471</f>
        <v>0</v>
      </c>
      <c r="N1967" s="264"/>
      <c r="O1967" s="409"/>
      <c r="P1967" s="410"/>
      <c r="Q1967" s="411"/>
      <c r="R1967" s="279"/>
    </row>
    <row r="1968" spans="2:18" ht="15" customHeight="1" thickBot="1">
      <c r="B1968" s="292" t="str">
        <f>'MARKAH UTAMA'!P$13</f>
        <v>Matematik</v>
      </c>
      <c r="C1968" s="254"/>
      <c r="D1968" s="254"/>
      <c r="E1968" s="293"/>
      <c r="F1968" s="293"/>
      <c r="G1968" s="293"/>
      <c r="H1968" s="293"/>
      <c r="I1968" s="293"/>
      <c r="J1968" s="293"/>
      <c r="K1968" s="294">
        <f>'MARKAH UTAMA'!P$12</f>
        <v>50</v>
      </c>
      <c r="L1968" s="295"/>
      <c r="M1968" s="294">
        <f>'MARKAH UTAMA'!P2471</f>
        <v>0</v>
      </c>
      <c r="N1968" s="296"/>
      <c r="O1968" s="409"/>
      <c r="P1968" s="410"/>
      <c r="Q1968" s="411"/>
      <c r="R1968" s="279"/>
    </row>
    <row r="1969" spans="2:18" ht="15" customHeight="1" thickBot="1">
      <c r="B1969" s="274"/>
      <c r="C1969" s="403" t="s">
        <v>67</v>
      </c>
      <c r="D1969" s="404"/>
      <c r="E1969" s="404"/>
      <c r="F1969" s="404"/>
      <c r="G1969" s="404"/>
      <c r="H1969" s="404"/>
      <c r="I1969" s="404"/>
      <c r="J1969" s="405"/>
      <c r="K1969" s="297">
        <f>SUM(K1966:K1968)</f>
        <v>100</v>
      </c>
      <c r="L1969" s="275"/>
      <c r="M1969" s="277">
        <f>SUM(M1966:M1968)</f>
        <v>0</v>
      </c>
      <c r="N1969" s="298"/>
      <c r="O1969" s="412"/>
      <c r="P1969" s="413"/>
      <c r="Q1969" s="414"/>
      <c r="R1969" s="279"/>
    </row>
    <row r="1970" spans="2:18" ht="15" customHeight="1" thickTop="1">
      <c r="B1970" s="280" t="s">
        <v>21</v>
      </c>
      <c r="C1970" s="281"/>
      <c r="D1970" s="281"/>
      <c r="E1970" s="282"/>
      <c r="F1970" s="282"/>
      <c r="G1970" s="281"/>
      <c r="H1970" s="281"/>
      <c r="I1970" s="281"/>
      <c r="J1970" s="283"/>
      <c r="K1970" s="284"/>
      <c r="L1970" s="285"/>
      <c r="M1970" s="285"/>
      <c r="N1970" s="286"/>
      <c r="O1970" s="406">
        <f>'MARKAH UTAMA'!Z2471</f>
        <v>0</v>
      </c>
      <c r="P1970" s="407"/>
      <c r="Q1970" s="408"/>
      <c r="R1970" s="266"/>
    </row>
    <row r="1971" spans="2:18" ht="15" customHeight="1">
      <c r="B1971" s="287" t="str">
        <f>'MARKAH UTAMA'!S$13</f>
        <v>Composition</v>
      </c>
      <c r="C1971" s="261"/>
      <c r="D1971" s="261"/>
      <c r="E1971" s="299"/>
      <c r="F1971" s="299"/>
      <c r="G1971" s="261"/>
      <c r="H1971" s="261"/>
      <c r="I1971" s="261"/>
      <c r="J1971" s="262"/>
      <c r="K1971" s="300">
        <f>'MARKAH UTAMA'!S$12</f>
        <v>20</v>
      </c>
      <c r="L1971" s="301"/>
      <c r="M1971" s="300">
        <f>'MARKAH UTAMA'!S2471</f>
        <v>0</v>
      </c>
      <c r="N1971" s="301"/>
      <c r="O1971" s="409"/>
      <c r="P1971" s="410"/>
      <c r="Q1971" s="411"/>
      <c r="R1971" s="266"/>
    </row>
    <row r="1972" spans="2:18" ht="15" customHeight="1">
      <c r="B1972" s="302" t="str">
        <f>'MARKAH UTAMA'!T$13</f>
        <v>Grammar</v>
      </c>
      <c r="C1972" s="303"/>
      <c r="D1972" s="249"/>
      <c r="E1972" s="291"/>
      <c r="F1972" s="291"/>
      <c r="G1972" s="291"/>
      <c r="H1972" s="291"/>
      <c r="I1972" s="291"/>
      <c r="J1972" s="265"/>
      <c r="K1972" s="263">
        <f>'MARKAH UTAMA'!T2682</f>
        <v>0</v>
      </c>
      <c r="L1972" s="264"/>
      <c r="M1972" s="263">
        <f>'MARKAH UTAMA'!T2471</f>
        <v>0</v>
      </c>
      <c r="N1972" s="264"/>
      <c r="O1972" s="409"/>
      <c r="P1972" s="410"/>
      <c r="Q1972" s="411"/>
      <c r="R1972" s="266"/>
    </row>
    <row r="1973" spans="2:18" ht="15" customHeight="1">
      <c r="B1973" s="302" t="str">
        <f>'MARKAH UTAMA'!U$13</f>
        <v>Comprehension</v>
      </c>
      <c r="C1973" s="303"/>
      <c r="D1973" s="249"/>
      <c r="E1973" s="291"/>
      <c r="F1973" s="291"/>
      <c r="G1973" s="249"/>
      <c r="H1973" s="249"/>
      <c r="I1973" s="249"/>
      <c r="J1973" s="265"/>
      <c r="K1973" s="263">
        <f>'MARKAH UTAMA'!U$12</f>
        <v>10</v>
      </c>
      <c r="L1973" s="264"/>
      <c r="M1973" s="263">
        <f>'MARKAH UTAMA'!U2471</f>
        <v>0</v>
      </c>
      <c r="N1973" s="264"/>
      <c r="O1973" s="409"/>
      <c r="P1973" s="410"/>
      <c r="Q1973" s="411"/>
      <c r="R1973" s="266"/>
    </row>
    <row r="1974" spans="2:18" ht="15" customHeight="1">
      <c r="B1974" s="302" t="str">
        <f>'MARKAH UTAMA'!V$13</f>
        <v>Vocabulary</v>
      </c>
      <c r="C1974" s="249"/>
      <c r="D1974" s="249"/>
      <c r="E1974" s="291"/>
      <c r="F1974" s="291"/>
      <c r="G1974" s="249"/>
      <c r="H1974" s="249"/>
      <c r="I1974" s="249"/>
      <c r="J1974" s="265"/>
      <c r="K1974" s="263">
        <f>'MARKAH UTAMA'!V$12</f>
        <v>10</v>
      </c>
      <c r="L1974" s="264"/>
      <c r="M1974" s="263">
        <f>'MARKAH UTAMA'!V2471</f>
        <v>0</v>
      </c>
      <c r="N1974" s="264"/>
      <c r="O1974" s="409"/>
      <c r="P1974" s="410"/>
      <c r="Q1974" s="411"/>
      <c r="R1974" s="266"/>
    </row>
    <row r="1975" spans="2:18" ht="15" customHeight="1">
      <c r="B1975" s="302" t="str">
        <f>'MARKAH UTAMA'!W$13</f>
        <v>Spelling</v>
      </c>
      <c r="C1975" s="249"/>
      <c r="D1975" s="249"/>
      <c r="E1975" s="291"/>
      <c r="F1975" s="291"/>
      <c r="G1975" s="249"/>
      <c r="H1975" s="249"/>
      <c r="I1975" s="249"/>
      <c r="J1975" s="265"/>
      <c r="K1975" s="263">
        <f>'MARKAH UTAMA'!W$12</f>
        <v>10</v>
      </c>
      <c r="L1975" s="264"/>
      <c r="M1975" s="263">
        <f>'MARKAH UTAMA'!W2471</f>
        <v>0</v>
      </c>
      <c r="N1975" s="264"/>
      <c r="O1975" s="409"/>
      <c r="P1975" s="410"/>
      <c r="Q1975" s="411"/>
      <c r="R1975" s="266"/>
    </row>
    <row r="1976" spans="2:18" ht="15" customHeight="1" thickBot="1">
      <c r="B1976" s="292" t="str">
        <f>'MARKAH UTAMA'!X$13</f>
        <v>Reading &amp; Oral</v>
      </c>
      <c r="C1976" s="254"/>
      <c r="D1976" s="254"/>
      <c r="E1976" s="304"/>
      <c r="F1976" s="304"/>
      <c r="G1976" s="254"/>
      <c r="H1976" s="254"/>
      <c r="I1976" s="254"/>
      <c r="J1976" s="270"/>
      <c r="K1976" s="294">
        <f>'MARKAH UTAMA'!X$12</f>
        <v>30</v>
      </c>
      <c r="L1976" s="296"/>
      <c r="M1976" s="294">
        <f>'MARKAH UTAMA'!X2471</f>
        <v>0</v>
      </c>
      <c r="N1976" s="296"/>
      <c r="O1976" s="409"/>
      <c r="P1976" s="410"/>
      <c r="Q1976" s="411"/>
      <c r="R1976" s="266"/>
    </row>
    <row r="1977" spans="2:18" ht="15" customHeight="1" thickBot="1">
      <c r="B1977" s="274"/>
      <c r="C1977" s="403" t="s">
        <v>67</v>
      </c>
      <c r="D1977" s="404"/>
      <c r="E1977" s="404"/>
      <c r="F1977" s="404"/>
      <c r="G1977" s="404"/>
      <c r="H1977" s="404"/>
      <c r="I1977" s="404"/>
      <c r="J1977" s="405"/>
      <c r="K1977" s="275">
        <f>SUM(K1971:K1976)</f>
        <v>80</v>
      </c>
      <c r="L1977" s="275"/>
      <c r="M1977" s="297">
        <f>SUM(M1971:M1976)</f>
        <v>0</v>
      </c>
      <c r="N1977" s="305"/>
      <c r="O1977" s="412"/>
      <c r="P1977" s="413"/>
      <c r="Q1977" s="414"/>
      <c r="R1977" s="279"/>
    </row>
    <row r="1978" spans="2:18" ht="15" customHeight="1" thickTop="1">
      <c r="B1978" s="306" t="str">
        <f>'MARKAH UTAMA'!AA$13</f>
        <v>PELAJARAN AM</v>
      </c>
      <c r="C1978" s="307"/>
      <c r="D1978" s="308"/>
      <c r="E1978" s="308"/>
      <c r="F1978" s="308"/>
      <c r="G1978" s="261"/>
      <c r="H1978" s="261"/>
      <c r="I1978" s="261"/>
      <c r="J1978" s="261"/>
      <c r="K1978" s="300">
        <f>'MARKAH UTAMA'!AA$11</f>
        <v>100</v>
      </c>
      <c r="L1978" s="261"/>
      <c r="M1978" s="300">
        <f>'MARKAH UTAMA'!AA2471</f>
        <v>0</v>
      </c>
      <c r="N1978" s="301"/>
      <c r="O1978" s="400">
        <f>'MARKAH UTAMA'!AB2471</f>
        <v>0</v>
      </c>
      <c r="P1978" s="401"/>
      <c r="Q1978" s="402"/>
      <c r="R1978" s="279"/>
    </row>
    <row r="1979" spans="2:18" ht="15" customHeight="1">
      <c r="B1979" s="309" t="str">
        <f>'MARKAH UTAMA'!AC$13</f>
        <v>S I V I K</v>
      </c>
      <c r="C1979" s="310"/>
      <c r="D1979" s="311"/>
      <c r="E1979" s="311"/>
      <c r="F1979" s="311"/>
      <c r="G1979" s="249"/>
      <c r="H1979" s="249"/>
      <c r="I1979" s="249"/>
      <c r="J1979" s="249"/>
      <c r="K1979" s="263">
        <f>'MARKAH UTAMA'!AC$11</f>
        <v>50</v>
      </c>
      <c r="L1979" s="249"/>
      <c r="M1979" s="263">
        <f>'MARKAH UTAMA'!AC2471</f>
        <v>0</v>
      </c>
      <c r="N1979" s="264"/>
      <c r="O1979" s="382">
        <f>'MARKAH UTAMA'!AD2471</f>
        <v>0</v>
      </c>
      <c r="P1979" s="383"/>
      <c r="Q1979" s="384"/>
      <c r="R1979" s="279"/>
    </row>
    <row r="1980" spans="2:18" ht="15" customHeight="1">
      <c r="B1980" s="309" t="str">
        <f>'MARKAH UTAMA'!AE$13</f>
        <v>L U K I S A N</v>
      </c>
      <c r="C1980" s="310"/>
      <c r="D1980" s="310"/>
      <c r="E1980" s="310"/>
      <c r="F1980" s="310"/>
      <c r="G1980" s="249"/>
      <c r="H1980" s="249"/>
      <c r="I1980" s="249"/>
      <c r="J1980" s="249"/>
      <c r="K1980" s="263">
        <f>'MARKAH UTAMA'!AE$11</f>
        <v>50</v>
      </c>
      <c r="L1980" s="249"/>
      <c r="M1980" s="263">
        <f>'MARKAH UTAMA'!AE2471</f>
        <v>0</v>
      </c>
      <c r="N1980" s="264"/>
      <c r="O1980" s="382">
        <f>'MARKAH UTAMA'!AF2471</f>
        <v>0</v>
      </c>
      <c r="P1980" s="383"/>
      <c r="Q1980" s="384"/>
      <c r="R1980" s="279"/>
    </row>
    <row r="1981" spans="2:18" ht="15" customHeight="1">
      <c r="B1981" s="309" t="str">
        <f>'MARKAH UTAMA'!AG$13</f>
        <v>PELAJARAN  UGAMA ISLAM</v>
      </c>
      <c r="C1981" s="310"/>
      <c r="D1981" s="310"/>
      <c r="E1981" s="310"/>
      <c r="F1981" s="310"/>
      <c r="G1981" s="249"/>
      <c r="H1981" s="249"/>
      <c r="I1981" s="249"/>
      <c r="J1981" s="249"/>
      <c r="K1981" s="263">
        <f>'MARKAH UTAMA'!AG$11</f>
        <v>100</v>
      </c>
      <c r="L1981" s="249"/>
      <c r="M1981" s="263">
        <f>'MARKAH UTAMA'!AG2471</f>
        <v>0</v>
      </c>
      <c r="N1981" s="264"/>
      <c r="O1981" s="382">
        <f>'MARKAH UTAMA'!AH2471</f>
        <v>0</v>
      </c>
      <c r="P1981" s="383"/>
      <c r="Q1981" s="384"/>
      <c r="R1981" s="279"/>
    </row>
    <row r="1982" spans="2:18" ht="15" customHeight="1" thickBot="1">
      <c r="B1982" s="312" t="str">
        <f>'MARKAH UTAMA'!AI$13</f>
        <v>PENDIDIKAN JASMANI</v>
      </c>
      <c r="C1982" s="313"/>
      <c r="D1982" s="314"/>
      <c r="E1982" s="314"/>
      <c r="F1982" s="314"/>
      <c r="G1982" s="254"/>
      <c r="H1982" s="254"/>
      <c r="I1982" s="254"/>
      <c r="J1982" s="254"/>
      <c r="K1982" s="294">
        <f>'MARKAH UTAMA'!AI$11</f>
        <v>50</v>
      </c>
      <c r="L1982" s="254"/>
      <c r="M1982" s="294">
        <f>'MARKAH UTAMA'!AI2471</f>
        <v>0</v>
      </c>
      <c r="N1982" s="296"/>
      <c r="O1982" s="394">
        <f>'MARKAH UTAMA'!AJ2471</f>
        <v>0</v>
      </c>
      <c r="P1982" s="395"/>
      <c r="Q1982" s="396"/>
      <c r="R1982" s="279"/>
    </row>
    <row r="1983" spans="2:17" ht="15" customHeight="1" thickBot="1">
      <c r="B1983" s="315"/>
      <c r="C1983" s="316"/>
      <c r="D1983" s="387" t="s">
        <v>65</v>
      </c>
      <c r="E1983" s="387"/>
      <c r="F1983" s="387"/>
      <c r="G1983" s="387"/>
      <c r="H1983" s="387"/>
      <c r="I1983" s="387"/>
      <c r="J1983" s="388"/>
      <c r="K1983" s="277">
        <f>'MARKAH UTAMA'!AK2468</f>
        <v>0</v>
      </c>
      <c r="L1983" s="277"/>
      <c r="M1983" s="277">
        <f>M1964+M1969+M1977+M1978+M1979+M1980+M1981+M1982</f>
        <v>0</v>
      </c>
      <c r="N1983" s="298"/>
      <c r="O1983" s="397">
        <f>'MARKAH UTAMA'!AM2471</f>
        <v>0</v>
      </c>
      <c r="P1983" s="398"/>
      <c r="Q1983" s="399"/>
    </row>
    <row r="1984" spans="2:17" ht="15" customHeight="1" thickBot="1" thickTop="1">
      <c r="B1984" s="391" t="s">
        <v>66</v>
      </c>
      <c r="C1984" s="392"/>
      <c r="D1984" s="392"/>
      <c r="E1984" s="392"/>
      <c r="F1984" s="392"/>
      <c r="G1984" s="392"/>
      <c r="H1984" s="392"/>
      <c r="I1984" s="392"/>
      <c r="J1984" s="393"/>
      <c r="K1984" s="379" t="e">
        <f>M1983/K1983</f>
        <v>#DIV/0!</v>
      </c>
      <c r="L1984" s="380"/>
      <c r="M1984" s="380"/>
      <c r="N1984" s="380"/>
      <c r="O1984" s="380"/>
      <c r="P1984" s="380"/>
      <c r="Q1984" s="381"/>
    </row>
    <row r="1985" spans="2:17" ht="15" customHeight="1">
      <c r="B1985" s="317"/>
      <c r="C1985" s="318"/>
      <c r="D1985" s="319"/>
      <c r="E1985" s="319"/>
      <c r="F1985" s="318"/>
      <c r="G1985" s="318"/>
      <c r="H1985" s="318"/>
      <c r="I1985" s="318"/>
      <c r="J1985" s="318"/>
      <c r="K1985" s="320"/>
      <c r="L1985" s="320"/>
      <c r="M1985" s="320"/>
      <c r="N1985" s="320"/>
      <c r="O1985" s="320"/>
      <c r="P1985" s="320"/>
      <c r="Q1985" s="320"/>
    </row>
    <row r="1986" spans="2:19" ht="15" customHeight="1">
      <c r="B1986" s="240" t="s">
        <v>60</v>
      </c>
      <c r="C1986" s="321"/>
      <c r="D1986" s="385" t="b">
        <f>V260='MARKAH UTAMA'!$AL$37</f>
        <v>0</v>
      </c>
      <c r="E1986" s="385"/>
      <c r="F1986" s="385"/>
      <c r="G1986" s="321" t="s">
        <v>32</v>
      </c>
      <c r="L1986" s="322">
        <f>'MARKAH UTAMA'!AM2471</f>
        <v>0</v>
      </c>
      <c r="M1986" s="321" t="s">
        <v>31</v>
      </c>
      <c r="N1986" s="321"/>
      <c r="O1986" s="321"/>
      <c r="P1986" s="335">
        <f>'MARKAH UTAMA'!$AW$9</f>
        <v>21</v>
      </c>
      <c r="Q1986" s="245" t="s">
        <v>64</v>
      </c>
      <c r="S1986" s="324"/>
    </row>
    <row r="1987" spans="2:19" ht="15" customHeight="1">
      <c r="B1987" s="325" t="s">
        <v>61</v>
      </c>
      <c r="C1987" s="321"/>
      <c r="D1987" s="325"/>
      <c r="E1987" s="386">
        <f>'MARKAH UTAMA'!AV2471</f>
        <v>0</v>
      </c>
      <c r="F1987" s="386"/>
      <c r="G1987" s="321" t="s">
        <v>45</v>
      </c>
      <c r="I1987" s="240" t="s">
        <v>62</v>
      </c>
      <c r="J1987" s="220">
        <f>'MARKAH UTAMA'!AW2471</f>
        <v>0</v>
      </c>
      <c r="K1987" s="325" t="s">
        <v>45</v>
      </c>
      <c r="M1987" s="325" t="s">
        <v>33</v>
      </c>
      <c r="N1987" s="241"/>
      <c r="O1987" s="220">
        <f>'MARKAH UTAMA'!AX2471</f>
        <v>0</v>
      </c>
      <c r="P1987" s="325" t="s">
        <v>45</v>
      </c>
      <c r="Q1987" s="242"/>
      <c r="S1987" s="324"/>
    </row>
    <row r="1988" spans="2:19" ht="15" customHeight="1">
      <c r="B1988" s="321"/>
      <c r="C1988" s="321"/>
      <c r="D1988" s="324"/>
      <c r="E1988" s="324"/>
      <c r="F1988" s="324"/>
      <c r="G1988" s="324"/>
      <c r="H1988" s="324"/>
      <c r="I1988" s="324"/>
      <c r="J1988" s="324"/>
      <c r="K1988" s="324"/>
      <c r="L1988" s="324"/>
      <c r="M1988" s="324"/>
      <c r="N1988" s="324"/>
      <c r="O1988" s="324"/>
      <c r="P1988" s="324"/>
      <c r="Q1988" s="242"/>
      <c r="S1988" s="324"/>
    </row>
    <row r="1989" spans="2:19" ht="15" customHeight="1">
      <c r="B1989" s="326" t="s">
        <v>68</v>
      </c>
      <c r="C1989" s="324"/>
      <c r="D1989" s="324"/>
      <c r="E1989" s="324"/>
      <c r="F1989" s="324"/>
      <c r="G1989" s="324"/>
      <c r="H1989" s="324"/>
      <c r="I1989" s="324"/>
      <c r="J1989" s="324"/>
      <c r="K1989" s="324"/>
      <c r="L1989" s="324"/>
      <c r="M1989" s="324"/>
      <c r="N1989" s="324"/>
      <c r="O1989" s="324"/>
      <c r="P1989" s="324"/>
      <c r="Q1989" s="242"/>
      <c r="S1989" s="324"/>
    </row>
    <row r="1990" spans="2:17" ht="15" customHeight="1">
      <c r="B1990" s="327"/>
      <c r="C1990" s="327"/>
      <c r="D1990" s="327"/>
      <c r="E1990" s="327"/>
      <c r="F1990" s="327"/>
      <c r="G1990" s="327"/>
      <c r="H1990" s="327"/>
      <c r="I1990" s="327"/>
      <c r="J1990" s="327"/>
      <c r="K1990" s="327"/>
      <c r="L1990" s="327"/>
      <c r="M1990" s="327"/>
      <c r="N1990" s="327"/>
      <c r="O1990" s="327"/>
      <c r="P1990" s="327"/>
      <c r="Q1990" s="328"/>
    </row>
    <row r="1991" spans="2:17" ht="15" customHeight="1">
      <c r="B1991" s="329"/>
      <c r="C1991" s="329"/>
      <c r="D1991" s="329"/>
      <c r="E1991" s="329"/>
      <c r="F1991" s="329"/>
      <c r="G1991" s="329"/>
      <c r="H1991" s="329"/>
      <c r="I1991" s="329"/>
      <c r="J1991" s="329"/>
      <c r="K1991" s="329"/>
      <c r="L1991" s="329"/>
      <c r="M1991" s="329"/>
      <c r="N1991" s="329"/>
      <c r="O1991" s="329"/>
      <c r="P1991" s="329"/>
      <c r="Q1991" s="330"/>
    </row>
    <row r="1992" spans="2:17" ht="15" customHeight="1">
      <c r="B1992" s="329"/>
      <c r="C1992" s="329"/>
      <c r="D1992" s="329"/>
      <c r="E1992" s="329"/>
      <c r="F1992" s="329"/>
      <c r="G1992" s="329"/>
      <c r="H1992" s="329"/>
      <c r="I1992" s="329"/>
      <c r="J1992" s="329"/>
      <c r="K1992" s="329"/>
      <c r="L1992" s="329"/>
      <c r="M1992" s="329"/>
      <c r="N1992" s="329"/>
      <c r="O1992" s="329"/>
      <c r="P1992" s="329"/>
      <c r="Q1992" s="330"/>
    </row>
    <row r="1993" spans="2:17" ht="15" customHeight="1">
      <c r="B1993" s="329"/>
      <c r="C1993" s="329"/>
      <c r="D1993" s="329"/>
      <c r="E1993" s="329"/>
      <c r="F1993" s="329"/>
      <c r="G1993" s="329"/>
      <c r="H1993" s="329"/>
      <c r="I1993" s="329"/>
      <c r="J1993" s="329"/>
      <c r="K1993" s="329"/>
      <c r="L1993" s="329"/>
      <c r="M1993" s="329"/>
      <c r="N1993" s="329"/>
      <c r="O1993" s="329"/>
      <c r="P1993" s="329"/>
      <c r="Q1993" s="330"/>
    </row>
    <row r="1994" spans="2:17" ht="15" customHeight="1">
      <c r="B1994" s="329"/>
      <c r="C1994" s="329"/>
      <c r="D1994" s="329"/>
      <c r="E1994" s="329"/>
      <c r="F1994" s="329"/>
      <c r="G1994" s="329"/>
      <c r="H1994" s="329"/>
      <c r="I1994" s="329"/>
      <c r="J1994" s="329"/>
      <c r="K1994" s="329"/>
      <c r="L1994" s="329"/>
      <c r="M1994" s="329"/>
      <c r="N1994" s="329"/>
      <c r="O1994" s="329"/>
      <c r="P1994" s="329"/>
      <c r="Q1994" s="330"/>
    </row>
    <row r="1995" spans="2:17" ht="15" customHeight="1">
      <c r="B1995" s="329"/>
      <c r="C1995" s="329"/>
      <c r="D1995" s="329"/>
      <c r="E1995" s="329"/>
      <c r="F1995" s="329"/>
      <c r="G1995" s="329"/>
      <c r="H1995" s="329"/>
      <c r="I1995" s="329"/>
      <c r="J1995" s="329"/>
      <c r="K1995" s="329"/>
      <c r="L1995" s="329"/>
      <c r="M1995" s="329"/>
      <c r="N1995" s="329"/>
      <c r="O1995" s="329"/>
      <c r="P1995" s="329"/>
      <c r="Q1995" s="330"/>
    </row>
    <row r="1996" spans="2:17" ht="15" customHeight="1">
      <c r="B1996" s="329"/>
      <c r="C1996" s="329"/>
      <c r="D1996" s="329"/>
      <c r="E1996" s="329"/>
      <c r="F1996" s="329"/>
      <c r="G1996" s="329"/>
      <c r="H1996" s="329"/>
      <c r="I1996" s="329"/>
      <c r="J1996" s="329"/>
      <c r="K1996" s="329"/>
      <c r="L1996" s="329"/>
      <c r="M1996" s="329"/>
      <c r="N1996" s="329"/>
      <c r="O1996" s="329"/>
      <c r="P1996" s="329"/>
      <c r="Q1996" s="330"/>
    </row>
  </sheetData>
  <mergeCells count="837">
    <mergeCell ref="E531:F531"/>
    <mergeCell ref="C508:J508"/>
    <mergeCell ref="B448:J448"/>
    <mergeCell ref="K448:Q448"/>
    <mergeCell ref="K449:L449"/>
    <mergeCell ref="M449:N449"/>
    <mergeCell ref="O449:Q449"/>
    <mergeCell ref="B528:J528"/>
    <mergeCell ref="K528:Q528"/>
    <mergeCell ref="O526:Q526"/>
    <mergeCell ref="K5:N5"/>
    <mergeCell ref="D41:F41"/>
    <mergeCell ref="O524:Q524"/>
    <mergeCell ref="O525:Q525"/>
    <mergeCell ref="O450:Q459"/>
    <mergeCell ref="C459:J459"/>
    <mergeCell ref="O460:Q464"/>
    <mergeCell ref="C464:J464"/>
    <mergeCell ref="O465:Q472"/>
    <mergeCell ref="C472:J472"/>
    <mergeCell ref="O527:Q527"/>
    <mergeCell ref="O514:Q521"/>
    <mergeCell ref="C521:J521"/>
    <mergeCell ref="O522:Q522"/>
    <mergeCell ref="O523:Q523"/>
    <mergeCell ref="O476:Q476"/>
    <mergeCell ref="O477:Q477"/>
    <mergeCell ref="D478:J478"/>
    <mergeCell ref="O478:Q478"/>
    <mergeCell ref="O473:Q473"/>
    <mergeCell ref="O474:Q474"/>
    <mergeCell ref="D139:F139"/>
    <mergeCell ref="O157:Q166"/>
    <mergeCell ref="E140:F140"/>
    <mergeCell ref="B155:J155"/>
    <mergeCell ref="C166:J166"/>
    <mergeCell ref="O167:Q171"/>
    <mergeCell ref="C171:J171"/>
    <mergeCell ref="O172:Q179"/>
    <mergeCell ref="D136:J136"/>
    <mergeCell ref="O136:Q136"/>
    <mergeCell ref="B137:J137"/>
    <mergeCell ref="K137:Q137"/>
    <mergeCell ref="B106:J106"/>
    <mergeCell ref="K106:Q106"/>
    <mergeCell ref="K107:L107"/>
    <mergeCell ref="M107:N107"/>
    <mergeCell ref="O107:Q107"/>
    <mergeCell ref="B88:J88"/>
    <mergeCell ref="K88:Q88"/>
    <mergeCell ref="E91:F91"/>
    <mergeCell ref="D90:F90"/>
    <mergeCell ref="H91:I91"/>
    <mergeCell ref="O84:Q84"/>
    <mergeCell ref="O85:Q85"/>
    <mergeCell ref="O86:Q86"/>
    <mergeCell ref="D87:J87"/>
    <mergeCell ref="O87:Q87"/>
    <mergeCell ref="O74:Q81"/>
    <mergeCell ref="C81:J81"/>
    <mergeCell ref="O82:Q82"/>
    <mergeCell ref="O83:Q83"/>
    <mergeCell ref="O59:Q68"/>
    <mergeCell ref="C68:J68"/>
    <mergeCell ref="O69:Q73"/>
    <mergeCell ref="C73:J73"/>
    <mergeCell ref="B57:J57"/>
    <mergeCell ref="K57:Q57"/>
    <mergeCell ref="K58:L58"/>
    <mergeCell ref="M58:N58"/>
    <mergeCell ref="O58:Q58"/>
    <mergeCell ref="B8:J8"/>
    <mergeCell ref="K8:Q8"/>
    <mergeCell ref="K9:L9"/>
    <mergeCell ref="M9:N9"/>
    <mergeCell ref="O9:Q9"/>
    <mergeCell ref="E42:F42"/>
    <mergeCell ref="C32:J32"/>
    <mergeCell ref="C24:J24"/>
    <mergeCell ref="C19:J19"/>
    <mergeCell ref="D38:J38"/>
    <mergeCell ref="B39:J39"/>
    <mergeCell ref="O20:Q24"/>
    <mergeCell ref="O10:Q19"/>
    <mergeCell ref="O25:Q32"/>
    <mergeCell ref="K39:Q39"/>
    <mergeCell ref="O33:Q33"/>
    <mergeCell ref="O34:Q34"/>
    <mergeCell ref="O35:Q35"/>
    <mergeCell ref="O36:Q36"/>
    <mergeCell ref="O37:Q37"/>
    <mergeCell ref="O38:Q38"/>
    <mergeCell ref="C117:J117"/>
    <mergeCell ref="O118:Q122"/>
    <mergeCell ref="C122:J122"/>
    <mergeCell ref="O123:Q130"/>
    <mergeCell ref="C130:J130"/>
    <mergeCell ref="O108:Q117"/>
    <mergeCell ref="O131:Q131"/>
    <mergeCell ref="O132:Q132"/>
    <mergeCell ref="O133:Q133"/>
    <mergeCell ref="O156:Q156"/>
    <mergeCell ref="K155:Q155"/>
    <mergeCell ref="O134:Q134"/>
    <mergeCell ref="O135:Q135"/>
    <mergeCell ref="C179:J179"/>
    <mergeCell ref="O180:Q180"/>
    <mergeCell ref="O181:Q181"/>
    <mergeCell ref="O182:Q182"/>
    <mergeCell ref="O183:Q183"/>
    <mergeCell ref="O184:Q184"/>
    <mergeCell ref="D185:J185"/>
    <mergeCell ref="O185:Q185"/>
    <mergeCell ref="B186:J186"/>
    <mergeCell ref="K186:Q186"/>
    <mergeCell ref="B204:J204"/>
    <mergeCell ref="K204:Q204"/>
    <mergeCell ref="E189:F189"/>
    <mergeCell ref="D188:F188"/>
    <mergeCell ref="K205:L205"/>
    <mergeCell ref="M205:N205"/>
    <mergeCell ref="O205:Q205"/>
    <mergeCell ref="O206:Q215"/>
    <mergeCell ref="C215:J215"/>
    <mergeCell ref="O216:Q220"/>
    <mergeCell ref="C220:J220"/>
    <mergeCell ref="O221:Q228"/>
    <mergeCell ref="C228:J228"/>
    <mergeCell ref="O229:Q229"/>
    <mergeCell ref="O230:Q230"/>
    <mergeCell ref="O231:Q231"/>
    <mergeCell ref="O232:Q232"/>
    <mergeCell ref="O233:Q233"/>
    <mergeCell ref="D234:J234"/>
    <mergeCell ref="O234:Q234"/>
    <mergeCell ref="B235:J235"/>
    <mergeCell ref="K235:Q235"/>
    <mergeCell ref="E238:F238"/>
    <mergeCell ref="B253:J253"/>
    <mergeCell ref="K253:Q253"/>
    <mergeCell ref="D237:F237"/>
    <mergeCell ref="K250:N250"/>
    <mergeCell ref="K254:L254"/>
    <mergeCell ref="M254:N254"/>
    <mergeCell ref="O254:Q254"/>
    <mergeCell ref="O255:Q264"/>
    <mergeCell ref="C264:J264"/>
    <mergeCell ref="O265:Q269"/>
    <mergeCell ref="C269:J269"/>
    <mergeCell ref="O270:Q277"/>
    <mergeCell ref="C277:J277"/>
    <mergeCell ref="O278:Q278"/>
    <mergeCell ref="O279:Q279"/>
    <mergeCell ref="O280:Q280"/>
    <mergeCell ref="O281:Q281"/>
    <mergeCell ref="O282:Q282"/>
    <mergeCell ref="D283:J283"/>
    <mergeCell ref="O283:Q283"/>
    <mergeCell ref="B284:J284"/>
    <mergeCell ref="K284:Q284"/>
    <mergeCell ref="E287:F287"/>
    <mergeCell ref="B301:J301"/>
    <mergeCell ref="K301:Q301"/>
    <mergeCell ref="D286:F286"/>
    <mergeCell ref="K298:N298"/>
    <mergeCell ref="K302:L302"/>
    <mergeCell ref="M302:N302"/>
    <mergeCell ref="O302:Q302"/>
    <mergeCell ref="O303:Q312"/>
    <mergeCell ref="C312:J312"/>
    <mergeCell ref="O313:Q317"/>
    <mergeCell ref="C317:J317"/>
    <mergeCell ref="O318:Q325"/>
    <mergeCell ref="C325:J325"/>
    <mergeCell ref="O326:Q326"/>
    <mergeCell ref="O327:Q327"/>
    <mergeCell ref="O328:Q328"/>
    <mergeCell ref="O329:Q329"/>
    <mergeCell ref="O330:Q330"/>
    <mergeCell ref="D331:J331"/>
    <mergeCell ref="O331:Q331"/>
    <mergeCell ref="B332:J332"/>
    <mergeCell ref="K332:Q332"/>
    <mergeCell ref="E335:F335"/>
    <mergeCell ref="B350:J350"/>
    <mergeCell ref="K350:Q350"/>
    <mergeCell ref="D334:F334"/>
    <mergeCell ref="K347:N347"/>
    <mergeCell ref="K351:L351"/>
    <mergeCell ref="M351:N351"/>
    <mergeCell ref="O351:Q351"/>
    <mergeCell ref="O352:Q361"/>
    <mergeCell ref="C361:J361"/>
    <mergeCell ref="O362:Q366"/>
    <mergeCell ref="C366:J366"/>
    <mergeCell ref="O367:Q374"/>
    <mergeCell ref="C374:J374"/>
    <mergeCell ref="O375:Q375"/>
    <mergeCell ref="O376:Q376"/>
    <mergeCell ref="O377:Q377"/>
    <mergeCell ref="O378:Q378"/>
    <mergeCell ref="E384:F384"/>
    <mergeCell ref="D383:F383"/>
    <mergeCell ref="O379:Q379"/>
    <mergeCell ref="D380:J380"/>
    <mergeCell ref="O380:Q380"/>
    <mergeCell ref="B381:J381"/>
    <mergeCell ref="K381:Q381"/>
    <mergeCell ref="O416:Q423"/>
    <mergeCell ref="C423:J423"/>
    <mergeCell ref="O424:Q424"/>
    <mergeCell ref="O401:Q410"/>
    <mergeCell ref="C410:J410"/>
    <mergeCell ref="O411:Q415"/>
    <mergeCell ref="C415:J415"/>
    <mergeCell ref="O429:Q429"/>
    <mergeCell ref="B430:J430"/>
    <mergeCell ref="K430:Q430"/>
    <mergeCell ref="O425:Q425"/>
    <mergeCell ref="O426:Q426"/>
    <mergeCell ref="O427:Q427"/>
    <mergeCell ref="O428:Q428"/>
    <mergeCell ref="D429:J429"/>
    <mergeCell ref="B546:J546"/>
    <mergeCell ref="K546:Q546"/>
    <mergeCell ref="B497:J497"/>
    <mergeCell ref="K497:Q497"/>
    <mergeCell ref="K498:L498"/>
    <mergeCell ref="M498:N498"/>
    <mergeCell ref="O498:Q498"/>
    <mergeCell ref="O499:Q508"/>
    <mergeCell ref="O509:Q513"/>
    <mergeCell ref="C513:J513"/>
    <mergeCell ref="K547:L547"/>
    <mergeCell ref="M547:N547"/>
    <mergeCell ref="O547:Q547"/>
    <mergeCell ref="O548:Q557"/>
    <mergeCell ref="C557:J557"/>
    <mergeCell ref="O558:Q562"/>
    <mergeCell ref="C562:J562"/>
    <mergeCell ref="O563:Q570"/>
    <mergeCell ref="C570:J570"/>
    <mergeCell ref="O571:Q571"/>
    <mergeCell ref="O572:Q572"/>
    <mergeCell ref="O573:Q573"/>
    <mergeCell ref="O574:Q574"/>
    <mergeCell ref="O575:Q575"/>
    <mergeCell ref="D576:J576"/>
    <mergeCell ref="O576:Q576"/>
    <mergeCell ref="B577:J577"/>
    <mergeCell ref="K577:Q577"/>
    <mergeCell ref="E580:F580"/>
    <mergeCell ref="B595:J595"/>
    <mergeCell ref="K595:Q595"/>
    <mergeCell ref="D579:F579"/>
    <mergeCell ref="K592:N592"/>
    <mergeCell ref="K596:L596"/>
    <mergeCell ref="M596:N596"/>
    <mergeCell ref="O596:Q596"/>
    <mergeCell ref="O597:Q606"/>
    <mergeCell ref="C606:J606"/>
    <mergeCell ref="O607:Q611"/>
    <mergeCell ref="C611:J611"/>
    <mergeCell ref="O612:Q619"/>
    <mergeCell ref="C619:J619"/>
    <mergeCell ref="O620:Q620"/>
    <mergeCell ref="O621:Q621"/>
    <mergeCell ref="O622:Q622"/>
    <mergeCell ref="O623:Q623"/>
    <mergeCell ref="O624:Q624"/>
    <mergeCell ref="D625:J625"/>
    <mergeCell ref="O625:Q625"/>
    <mergeCell ref="B626:J626"/>
    <mergeCell ref="K626:Q626"/>
    <mergeCell ref="E629:F629"/>
    <mergeCell ref="B644:J644"/>
    <mergeCell ref="K644:Q644"/>
    <mergeCell ref="D628:F628"/>
    <mergeCell ref="K641:N641"/>
    <mergeCell ref="K645:L645"/>
    <mergeCell ref="M645:N645"/>
    <mergeCell ref="O645:Q645"/>
    <mergeCell ref="O646:Q655"/>
    <mergeCell ref="C655:J655"/>
    <mergeCell ref="O656:Q660"/>
    <mergeCell ref="C660:J660"/>
    <mergeCell ref="O661:Q668"/>
    <mergeCell ref="C668:J668"/>
    <mergeCell ref="O669:Q669"/>
    <mergeCell ref="O670:Q670"/>
    <mergeCell ref="O671:Q671"/>
    <mergeCell ref="O672:Q672"/>
    <mergeCell ref="O673:Q673"/>
    <mergeCell ref="D674:J674"/>
    <mergeCell ref="O674:Q674"/>
    <mergeCell ref="B675:J675"/>
    <mergeCell ref="K675:Q675"/>
    <mergeCell ref="E678:F678"/>
    <mergeCell ref="B693:J693"/>
    <mergeCell ref="K693:Q693"/>
    <mergeCell ref="D677:F677"/>
    <mergeCell ref="K690:N690"/>
    <mergeCell ref="K694:L694"/>
    <mergeCell ref="M694:N694"/>
    <mergeCell ref="O694:Q694"/>
    <mergeCell ref="O695:Q704"/>
    <mergeCell ref="C704:J704"/>
    <mergeCell ref="O705:Q709"/>
    <mergeCell ref="C709:J709"/>
    <mergeCell ref="O710:Q717"/>
    <mergeCell ref="C717:J717"/>
    <mergeCell ref="O718:Q718"/>
    <mergeCell ref="O719:Q719"/>
    <mergeCell ref="O720:Q720"/>
    <mergeCell ref="O721:Q721"/>
    <mergeCell ref="O722:Q722"/>
    <mergeCell ref="D723:J723"/>
    <mergeCell ref="O723:Q723"/>
    <mergeCell ref="B724:J724"/>
    <mergeCell ref="K724:Q724"/>
    <mergeCell ref="E727:F727"/>
    <mergeCell ref="B742:J742"/>
    <mergeCell ref="K742:Q742"/>
    <mergeCell ref="D726:F726"/>
    <mergeCell ref="K739:N739"/>
    <mergeCell ref="K743:L743"/>
    <mergeCell ref="M743:N743"/>
    <mergeCell ref="O743:Q743"/>
    <mergeCell ref="O744:Q753"/>
    <mergeCell ref="C753:J753"/>
    <mergeCell ref="O754:Q758"/>
    <mergeCell ref="C758:J758"/>
    <mergeCell ref="O759:Q766"/>
    <mergeCell ref="C766:J766"/>
    <mergeCell ref="O767:Q767"/>
    <mergeCell ref="O768:Q768"/>
    <mergeCell ref="O769:Q769"/>
    <mergeCell ref="O770:Q770"/>
    <mergeCell ref="O771:Q771"/>
    <mergeCell ref="D772:J772"/>
    <mergeCell ref="O772:Q772"/>
    <mergeCell ref="B773:J773"/>
    <mergeCell ref="K773:Q773"/>
    <mergeCell ref="E776:F776"/>
    <mergeCell ref="B791:J791"/>
    <mergeCell ref="K791:Q791"/>
    <mergeCell ref="D775:F775"/>
    <mergeCell ref="K788:N788"/>
    <mergeCell ref="B781:Q782"/>
    <mergeCell ref="K792:L792"/>
    <mergeCell ref="M792:N792"/>
    <mergeCell ref="O792:Q792"/>
    <mergeCell ref="O793:Q802"/>
    <mergeCell ref="C802:J802"/>
    <mergeCell ref="O803:Q807"/>
    <mergeCell ref="C807:J807"/>
    <mergeCell ref="O808:Q815"/>
    <mergeCell ref="C815:J815"/>
    <mergeCell ref="O816:Q816"/>
    <mergeCell ref="O817:Q817"/>
    <mergeCell ref="O818:Q818"/>
    <mergeCell ref="O819:Q819"/>
    <mergeCell ref="O820:Q820"/>
    <mergeCell ref="D821:J821"/>
    <mergeCell ref="O821:Q821"/>
    <mergeCell ref="B822:J822"/>
    <mergeCell ref="K822:Q822"/>
    <mergeCell ref="E825:F825"/>
    <mergeCell ref="B840:J840"/>
    <mergeCell ref="K840:Q840"/>
    <mergeCell ref="D824:F824"/>
    <mergeCell ref="K837:N837"/>
    <mergeCell ref="K841:L841"/>
    <mergeCell ref="M841:N841"/>
    <mergeCell ref="O841:Q841"/>
    <mergeCell ref="O842:Q851"/>
    <mergeCell ref="C851:J851"/>
    <mergeCell ref="O852:Q856"/>
    <mergeCell ref="C856:J856"/>
    <mergeCell ref="O857:Q864"/>
    <mergeCell ref="C864:J864"/>
    <mergeCell ref="O865:Q865"/>
    <mergeCell ref="O866:Q866"/>
    <mergeCell ref="O867:Q867"/>
    <mergeCell ref="O868:Q868"/>
    <mergeCell ref="O869:Q869"/>
    <mergeCell ref="D870:J870"/>
    <mergeCell ref="O870:Q870"/>
    <mergeCell ref="B871:J871"/>
    <mergeCell ref="K871:Q871"/>
    <mergeCell ref="B891:J891"/>
    <mergeCell ref="K891:Q891"/>
    <mergeCell ref="E874:F874"/>
    <mergeCell ref="D873:F873"/>
    <mergeCell ref="K888:N888"/>
    <mergeCell ref="K892:L892"/>
    <mergeCell ref="M892:N892"/>
    <mergeCell ref="O892:Q892"/>
    <mergeCell ref="O893:Q902"/>
    <mergeCell ref="C902:J902"/>
    <mergeCell ref="O903:Q907"/>
    <mergeCell ref="C907:J907"/>
    <mergeCell ref="O908:Q915"/>
    <mergeCell ref="C915:J915"/>
    <mergeCell ref="O916:Q916"/>
    <mergeCell ref="O917:Q917"/>
    <mergeCell ref="O918:Q918"/>
    <mergeCell ref="O919:Q919"/>
    <mergeCell ref="O920:Q920"/>
    <mergeCell ref="D921:J921"/>
    <mergeCell ref="O921:Q921"/>
    <mergeCell ref="B922:J922"/>
    <mergeCell ref="K922:Q922"/>
    <mergeCell ref="E925:F925"/>
    <mergeCell ref="B940:J940"/>
    <mergeCell ref="K940:Q940"/>
    <mergeCell ref="D924:F924"/>
    <mergeCell ref="K937:N937"/>
    <mergeCell ref="K941:L941"/>
    <mergeCell ref="M941:N941"/>
    <mergeCell ref="O941:Q941"/>
    <mergeCell ref="O942:Q951"/>
    <mergeCell ref="C951:J951"/>
    <mergeCell ref="O952:Q956"/>
    <mergeCell ref="C956:J956"/>
    <mergeCell ref="O957:Q964"/>
    <mergeCell ref="C964:J964"/>
    <mergeCell ref="O965:Q965"/>
    <mergeCell ref="O966:Q966"/>
    <mergeCell ref="O967:Q967"/>
    <mergeCell ref="O968:Q968"/>
    <mergeCell ref="O969:Q969"/>
    <mergeCell ref="D970:J970"/>
    <mergeCell ref="O970:Q970"/>
    <mergeCell ref="B971:J971"/>
    <mergeCell ref="K971:Q971"/>
    <mergeCell ref="E974:F974"/>
    <mergeCell ref="B989:J989"/>
    <mergeCell ref="K989:Q989"/>
    <mergeCell ref="D973:F973"/>
    <mergeCell ref="K986:N986"/>
    <mergeCell ref="K990:L990"/>
    <mergeCell ref="M990:N990"/>
    <mergeCell ref="O990:Q990"/>
    <mergeCell ref="O991:Q1000"/>
    <mergeCell ref="C1000:J1000"/>
    <mergeCell ref="O1001:Q1005"/>
    <mergeCell ref="C1005:J1005"/>
    <mergeCell ref="O1006:Q1013"/>
    <mergeCell ref="C1013:J1013"/>
    <mergeCell ref="O1014:Q1014"/>
    <mergeCell ref="O1015:Q1015"/>
    <mergeCell ref="O1016:Q1016"/>
    <mergeCell ref="O1017:Q1017"/>
    <mergeCell ref="O1018:Q1018"/>
    <mergeCell ref="D1019:J1019"/>
    <mergeCell ref="O1019:Q1019"/>
    <mergeCell ref="B1020:J1020"/>
    <mergeCell ref="K1020:Q1020"/>
    <mergeCell ref="E1023:F1023"/>
    <mergeCell ref="B1038:J1038"/>
    <mergeCell ref="K1038:Q1038"/>
    <mergeCell ref="D1022:F1022"/>
    <mergeCell ref="K1039:L1039"/>
    <mergeCell ref="M1039:N1039"/>
    <mergeCell ref="O1039:Q1039"/>
    <mergeCell ref="O1040:Q1049"/>
    <mergeCell ref="C1049:J1049"/>
    <mergeCell ref="O1050:Q1054"/>
    <mergeCell ref="C1054:J1054"/>
    <mergeCell ref="O1055:Q1062"/>
    <mergeCell ref="C1062:J1062"/>
    <mergeCell ref="O1063:Q1063"/>
    <mergeCell ref="O1064:Q1064"/>
    <mergeCell ref="O1065:Q1065"/>
    <mergeCell ref="O1066:Q1066"/>
    <mergeCell ref="O1067:Q1067"/>
    <mergeCell ref="D1068:J1068"/>
    <mergeCell ref="O1068:Q1068"/>
    <mergeCell ref="B1069:J1069"/>
    <mergeCell ref="K1069:Q1069"/>
    <mergeCell ref="E1072:F1072"/>
    <mergeCell ref="B1099:J1099"/>
    <mergeCell ref="K1099:Q1099"/>
    <mergeCell ref="D1071:F1071"/>
    <mergeCell ref="K1100:L1100"/>
    <mergeCell ref="M1100:N1100"/>
    <mergeCell ref="O1100:Q1100"/>
    <mergeCell ref="O1101:Q1110"/>
    <mergeCell ref="C1110:J1110"/>
    <mergeCell ref="O1111:Q1115"/>
    <mergeCell ref="C1115:J1115"/>
    <mergeCell ref="O1116:Q1123"/>
    <mergeCell ref="C1123:J1123"/>
    <mergeCell ref="O1124:Q1124"/>
    <mergeCell ref="O1125:Q1125"/>
    <mergeCell ref="O1126:Q1126"/>
    <mergeCell ref="O1127:Q1127"/>
    <mergeCell ref="O1128:Q1128"/>
    <mergeCell ref="D1129:J1129"/>
    <mergeCell ref="O1129:Q1129"/>
    <mergeCell ref="B1130:J1130"/>
    <mergeCell ref="K1130:Q1130"/>
    <mergeCell ref="E1133:F1133"/>
    <mergeCell ref="B1160:J1160"/>
    <mergeCell ref="K1160:Q1160"/>
    <mergeCell ref="D1132:F1132"/>
    <mergeCell ref="K1161:L1161"/>
    <mergeCell ref="M1161:N1161"/>
    <mergeCell ref="O1161:Q1161"/>
    <mergeCell ref="O1162:Q1171"/>
    <mergeCell ref="C1171:J1171"/>
    <mergeCell ref="O1172:Q1176"/>
    <mergeCell ref="C1176:J1176"/>
    <mergeCell ref="O1177:Q1184"/>
    <mergeCell ref="C1184:J1184"/>
    <mergeCell ref="O1185:Q1185"/>
    <mergeCell ref="O1186:Q1186"/>
    <mergeCell ref="O1187:Q1187"/>
    <mergeCell ref="O1188:Q1188"/>
    <mergeCell ref="O1189:Q1189"/>
    <mergeCell ref="D1190:J1190"/>
    <mergeCell ref="O1190:Q1190"/>
    <mergeCell ref="B1191:J1191"/>
    <mergeCell ref="K1191:Q1191"/>
    <mergeCell ref="E1194:F1194"/>
    <mergeCell ref="B1221:J1221"/>
    <mergeCell ref="K1221:Q1221"/>
    <mergeCell ref="D1193:F1193"/>
    <mergeCell ref="K1222:L1222"/>
    <mergeCell ref="M1222:N1222"/>
    <mergeCell ref="O1222:Q1222"/>
    <mergeCell ref="O1223:Q1232"/>
    <mergeCell ref="C1232:J1232"/>
    <mergeCell ref="O1233:Q1237"/>
    <mergeCell ref="C1237:J1237"/>
    <mergeCell ref="O1238:Q1245"/>
    <mergeCell ref="C1245:J1245"/>
    <mergeCell ref="O1246:Q1246"/>
    <mergeCell ref="O1247:Q1247"/>
    <mergeCell ref="O1248:Q1248"/>
    <mergeCell ref="O1249:Q1249"/>
    <mergeCell ref="O1250:Q1250"/>
    <mergeCell ref="D1251:J1251"/>
    <mergeCell ref="O1251:Q1251"/>
    <mergeCell ref="B1252:J1252"/>
    <mergeCell ref="K1252:Q1252"/>
    <mergeCell ref="E1255:F1255"/>
    <mergeCell ref="B1282:J1282"/>
    <mergeCell ref="K1282:Q1282"/>
    <mergeCell ref="D1254:F1254"/>
    <mergeCell ref="K1283:L1283"/>
    <mergeCell ref="M1283:N1283"/>
    <mergeCell ref="O1283:Q1283"/>
    <mergeCell ref="O1284:Q1293"/>
    <mergeCell ref="C1293:J1293"/>
    <mergeCell ref="O1294:Q1298"/>
    <mergeCell ref="C1298:J1298"/>
    <mergeCell ref="O1299:Q1306"/>
    <mergeCell ref="C1306:J1306"/>
    <mergeCell ref="O1307:Q1307"/>
    <mergeCell ref="O1308:Q1308"/>
    <mergeCell ref="O1309:Q1309"/>
    <mergeCell ref="O1310:Q1310"/>
    <mergeCell ref="O1311:Q1311"/>
    <mergeCell ref="D1312:J1312"/>
    <mergeCell ref="O1312:Q1312"/>
    <mergeCell ref="B1313:J1313"/>
    <mergeCell ref="K1313:Q1313"/>
    <mergeCell ref="E1316:F1316"/>
    <mergeCell ref="B1343:J1343"/>
    <mergeCell ref="K1343:Q1343"/>
    <mergeCell ref="D1315:F1315"/>
    <mergeCell ref="K1344:L1344"/>
    <mergeCell ref="M1344:N1344"/>
    <mergeCell ref="O1344:Q1344"/>
    <mergeCell ref="O1345:Q1354"/>
    <mergeCell ref="C1354:J1354"/>
    <mergeCell ref="O1355:Q1359"/>
    <mergeCell ref="C1359:J1359"/>
    <mergeCell ref="O1360:Q1367"/>
    <mergeCell ref="C1367:J1367"/>
    <mergeCell ref="O1368:Q1368"/>
    <mergeCell ref="O1369:Q1369"/>
    <mergeCell ref="O1370:Q1370"/>
    <mergeCell ref="O1371:Q1371"/>
    <mergeCell ref="O1372:Q1372"/>
    <mergeCell ref="D1373:J1373"/>
    <mergeCell ref="O1373:Q1373"/>
    <mergeCell ref="B1374:J1374"/>
    <mergeCell ref="K1374:Q1374"/>
    <mergeCell ref="E1377:F1377"/>
    <mergeCell ref="B1404:J1404"/>
    <mergeCell ref="K1404:Q1404"/>
    <mergeCell ref="D1376:F1376"/>
    <mergeCell ref="K1405:L1405"/>
    <mergeCell ref="M1405:N1405"/>
    <mergeCell ref="O1405:Q1405"/>
    <mergeCell ref="O1406:Q1415"/>
    <mergeCell ref="C1415:J1415"/>
    <mergeCell ref="O1416:Q1420"/>
    <mergeCell ref="C1420:J1420"/>
    <mergeCell ref="O1421:Q1428"/>
    <mergeCell ref="C1428:J1428"/>
    <mergeCell ref="O1429:Q1429"/>
    <mergeCell ref="O1430:Q1430"/>
    <mergeCell ref="O1431:Q1431"/>
    <mergeCell ref="O1432:Q1432"/>
    <mergeCell ref="O1433:Q1433"/>
    <mergeCell ref="D1434:J1434"/>
    <mergeCell ref="O1434:Q1434"/>
    <mergeCell ref="B1435:J1435"/>
    <mergeCell ref="K1435:Q1435"/>
    <mergeCell ref="E1438:F1438"/>
    <mergeCell ref="B1465:J1465"/>
    <mergeCell ref="K1465:Q1465"/>
    <mergeCell ref="D1437:F1437"/>
    <mergeCell ref="K1466:L1466"/>
    <mergeCell ref="M1466:N1466"/>
    <mergeCell ref="O1466:Q1466"/>
    <mergeCell ref="O1467:Q1476"/>
    <mergeCell ref="C1476:J1476"/>
    <mergeCell ref="O1477:Q1481"/>
    <mergeCell ref="C1481:J1481"/>
    <mergeCell ref="O1482:Q1489"/>
    <mergeCell ref="C1489:J1489"/>
    <mergeCell ref="O1490:Q1490"/>
    <mergeCell ref="O1491:Q1491"/>
    <mergeCell ref="O1492:Q1492"/>
    <mergeCell ref="O1493:Q1493"/>
    <mergeCell ref="O1494:Q1494"/>
    <mergeCell ref="D1495:J1495"/>
    <mergeCell ref="O1495:Q1495"/>
    <mergeCell ref="B1496:J1496"/>
    <mergeCell ref="K1496:Q1496"/>
    <mergeCell ref="E1499:F1499"/>
    <mergeCell ref="B1526:J1526"/>
    <mergeCell ref="K1526:Q1526"/>
    <mergeCell ref="D1498:F1498"/>
    <mergeCell ref="K1527:L1527"/>
    <mergeCell ref="M1527:N1527"/>
    <mergeCell ref="O1527:Q1527"/>
    <mergeCell ref="O1528:Q1537"/>
    <mergeCell ref="C1537:J1537"/>
    <mergeCell ref="O1538:Q1542"/>
    <mergeCell ref="C1542:J1542"/>
    <mergeCell ref="O1543:Q1550"/>
    <mergeCell ref="C1550:J1550"/>
    <mergeCell ref="O1551:Q1551"/>
    <mergeCell ref="O1552:Q1552"/>
    <mergeCell ref="O1553:Q1553"/>
    <mergeCell ref="O1554:Q1554"/>
    <mergeCell ref="O1555:Q1555"/>
    <mergeCell ref="D1556:J1556"/>
    <mergeCell ref="O1556:Q1556"/>
    <mergeCell ref="B1557:J1557"/>
    <mergeCell ref="K1557:Q1557"/>
    <mergeCell ref="E1560:F1560"/>
    <mergeCell ref="B1587:J1587"/>
    <mergeCell ref="K1587:Q1587"/>
    <mergeCell ref="D1559:F1559"/>
    <mergeCell ref="K1588:L1588"/>
    <mergeCell ref="M1588:N1588"/>
    <mergeCell ref="O1588:Q1588"/>
    <mergeCell ref="O1589:Q1598"/>
    <mergeCell ref="C1598:J1598"/>
    <mergeCell ref="O1599:Q1603"/>
    <mergeCell ref="C1603:J1603"/>
    <mergeCell ref="O1604:Q1611"/>
    <mergeCell ref="C1611:J1611"/>
    <mergeCell ref="O1612:Q1612"/>
    <mergeCell ref="O1613:Q1613"/>
    <mergeCell ref="O1614:Q1614"/>
    <mergeCell ref="O1615:Q1615"/>
    <mergeCell ref="O1616:Q1616"/>
    <mergeCell ref="D1617:J1617"/>
    <mergeCell ref="O1617:Q1617"/>
    <mergeCell ref="B1618:J1618"/>
    <mergeCell ref="K1618:Q1618"/>
    <mergeCell ref="E1621:F1621"/>
    <mergeCell ref="B1648:J1648"/>
    <mergeCell ref="K1648:Q1648"/>
    <mergeCell ref="D1620:F1620"/>
    <mergeCell ref="K1649:L1649"/>
    <mergeCell ref="M1649:N1649"/>
    <mergeCell ref="O1649:Q1649"/>
    <mergeCell ref="O1650:Q1659"/>
    <mergeCell ref="C1659:J1659"/>
    <mergeCell ref="O1660:Q1664"/>
    <mergeCell ref="C1664:J1664"/>
    <mergeCell ref="O1665:Q1672"/>
    <mergeCell ref="C1672:J1672"/>
    <mergeCell ref="O1673:Q1673"/>
    <mergeCell ref="O1674:Q1674"/>
    <mergeCell ref="O1675:Q1675"/>
    <mergeCell ref="O1676:Q1676"/>
    <mergeCell ref="O1677:Q1677"/>
    <mergeCell ref="D1678:J1678"/>
    <mergeCell ref="O1678:Q1678"/>
    <mergeCell ref="B1679:J1679"/>
    <mergeCell ref="K1679:Q1679"/>
    <mergeCell ref="E1682:F1682"/>
    <mergeCell ref="B1709:J1709"/>
    <mergeCell ref="K1709:Q1709"/>
    <mergeCell ref="D1681:F1681"/>
    <mergeCell ref="K1710:L1710"/>
    <mergeCell ref="M1710:N1710"/>
    <mergeCell ref="O1710:Q1710"/>
    <mergeCell ref="O1711:Q1720"/>
    <mergeCell ref="C1720:J1720"/>
    <mergeCell ref="O1721:Q1725"/>
    <mergeCell ref="C1725:J1725"/>
    <mergeCell ref="O1726:Q1733"/>
    <mergeCell ref="C1733:J1733"/>
    <mergeCell ref="O1734:Q1734"/>
    <mergeCell ref="O1735:Q1735"/>
    <mergeCell ref="O1736:Q1736"/>
    <mergeCell ref="O1737:Q1737"/>
    <mergeCell ref="O1738:Q1738"/>
    <mergeCell ref="D1739:J1739"/>
    <mergeCell ref="O1739:Q1739"/>
    <mergeCell ref="B1740:J1740"/>
    <mergeCell ref="K1740:Q1740"/>
    <mergeCell ref="E1743:F1743"/>
    <mergeCell ref="B1770:J1770"/>
    <mergeCell ref="K1770:Q1770"/>
    <mergeCell ref="D1742:F1742"/>
    <mergeCell ref="K1771:L1771"/>
    <mergeCell ref="M1771:N1771"/>
    <mergeCell ref="O1771:Q1771"/>
    <mergeCell ref="O1772:Q1781"/>
    <mergeCell ref="C1781:J1781"/>
    <mergeCell ref="O1782:Q1786"/>
    <mergeCell ref="C1786:J1786"/>
    <mergeCell ref="O1787:Q1794"/>
    <mergeCell ref="C1794:J1794"/>
    <mergeCell ref="O1795:Q1795"/>
    <mergeCell ref="O1796:Q1796"/>
    <mergeCell ref="O1797:Q1797"/>
    <mergeCell ref="O1798:Q1798"/>
    <mergeCell ref="O1799:Q1799"/>
    <mergeCell ref="D1800:J1800"/>
    <mergeCell ref="O1800:Q1800"/>
    <mergeCell ref="B1801:J1801"/>
    <mergeCell ref="K1801:Q1801"/>
    <mergeCell ref="E1804:F1804"/>
    <mergeCell ref="B1831:J1831"/>
    <mergeCell ref="K1831:Q1831"/>
    <mergeCell ref="D1803:F1803"/>
    <mergeCell ref="K1832:L1832"/>
    <mergeCell ref="M1832:N1832"/>
    <mergeCell ref="O1832:Q1832"/>
    <mergeCell ref="O1833:Q1842"/>
    <mergeCell ref="C1842:J1842"/>
    <mergeCell ref="O1843:Q1847"/>
    <mergeCell ref="C1847:J1847"/>
    <mergeCell ref="O1848:Q1855"/>
    <mergeCell ref="C1855:J1855"/>
    <mergeCell ref="O1856:Q1856"/>
    <mergeCell ref="O1857:Q1857"/>
    <mergeCell ref="O1858:Q1858"/>
    <mergeCell ref="O1859:Q1859"/>
    <mergeCell ref="O1860:Q1860"/>
    <mergeCell ref="D1861:J1861"/>
    <mergeCell ref="O1861:Q1861"/>
    <mergeCell ref="B1862:J1862"/>
    <mergeCell ref="K1862:Q1862"/>
    <mergeCell ref="E1865:F1865"/>
    <mergeCell ref="B1892:J1892"/>
    <mergeCell ref="K1892:Q1892"/>
    <mergeCell ref="D1864:F1864"/>
    <mergeCell ref="K1893:L1893"/>
    <mergeCell ref="M1893:N1893"/>
    <mergeCell ref="O1893:Q1893"/>
    <mergeCell ref="O1894:Q1903"/>
    <mergeCell ref="C1903:J1903"/>
    <mergeCell ref="O1904:Q1908"/>
    <mergeCell ref="C1908:J1908"/>
    <mergeCell ref="O1909:Q1916"/>
    <mergeCell ref="C1916:J1916"/>
    <mergeCell ref="O1917:Q1917"/>
    <mergeCell ref="O1918:Q1918"/>
    <mergeCell ref="O1919:Q1919"/>
    <mergeCell ref="O1920:Q1920"/>
    <mergeCell ref="O1921:Q1921"/>
    <mergeCell ref="D1922:J1922"/>
    <mergeCell ref="O1922:Q1922"/>
    <mergeCell ref="B1923:J1923"/>
    <mergeCell ref="K1923:Q1923"/>
    <mergeCell ref="E1926:F1926"/>
    <mergeCell ref="B1953:J1953"/>
    <mergeCell ref="K1953:Q1953"/>
    <mergeCell ref="D1925:F1925"/>
    <mergeCell ref="K1954:L1954"/>
    <mergeCell ref="M1954:N1954"/>
    <mergeCell ref="O1954:Q1954"/>
    <mergeCell ref="O1955:Q1964"/>
    <mergeCell ref="C1964:J1964"/>
    <mergeCell ref="O1965:Q1969"/>
    <mergeCell ref="C1969:J1969"/>
    <mergeCell ref="O1970:Q1977"/>
    <mergeCell ref="C1977:J1977"/>
    <mergeCell ref="O1978:Q1978"/>
    <mergeCell ref="O1979:Q1979"/>
    <mergeCell ref="O1980:Q1980"/>
    <mergeCell ref="O1981:Q1981"/>
    <mergeCell ref="E1987:F1987"/>
    <mergeCell ref="O1982:Q1982"/>
    <mergeCell ref="D1983:J1983"/>
    <mergeCell ref="O1983:Q1983"/>
    <mergeCell ref="B1984:J1984"/>
    <mergeCell ref="K1984:Q1984"/>
    <mergeCell ref="D1986:F1986"/>
    <mergeCell ref="B399:J399"/>
    <mergeCell ref="B479:J479"/>
    <mergeCell ref="D432:F432"/>
    <mergeCell ref="D481:F481"/>
    <mergeCell ref="D530:F530"/>
    <mergeCell ref="E433:F433"/>
    <mergeCell ref="E482:F482"/>
    <mergeCell ref="D527:J527"/>
    <mergeCell ref="K54:N54"/>
    <mergeCell ref="K103:N103"/>
    <mergeCell ref="K152:N152"/>
    <mergeCell ref="K201:N201"/>
    <mergeCell ref="K156:L156"/>
    <mergeCell ref="M156:N156"/>
    <mergeCell ref="K396:N396"/>
    <mergeCell ref="K445:N445"/>
    <mergeCell ref="K494:N494"/>
    <mergeCell ref="K543:N543"/>
    <mergeCell ref="K399:Q399"/>
    <mergeCell ref="K400:L400"/>
    <mergeCell ref="M400:N400"/>
    <mergeCell ref="O400:Q400"/>
    <mergeCell ref="K479:Q479"/>
    <mergeCell ref="O475:Q475"/>
  </mergeCells>
  <conditionalFormatting sqref="M1041 M1056 M1051 M1102 M1117 M1112 M1163 M1178 M1173 M1224 M1239 M1234 M1285 M1300 M1295 M1346 M1361 M1356 M1407 M1422 M1417 M1468 M1483 M1478 M1529 M1544 M1539 M1590 M1605 M1600 M1651 M1666 M1661 M1712 M1727 M1722 M1773 M1788 M1783 M1834 M1849 M1844 M1895 M1910 M1905 M1956 M1971 M1966 M992 M1007 M1002 M943 M958 M953 M894 M909 M904 M11 M26 M21 M804 M794 M809 M755 M745 M760 M706 M696 M711 M657 M647 M662 M608 M598 M613 M559 M549 M564 M510 M500 M515 M451 M466 M461 M402 M417 M412 M353 M368 M363 M304 M319 M314 M256 M271 M266 M207 M222 M217 M158 M173 M168 M109 M124 M119 M60 M75 M70 M853 M843 M858">
    <cfRule type="cellIs" priority="1" dxfId="0" operator="lessThan" stopIfTrue="1">
      <formula>10</formula>
    </cfRule>
  </conditionalFormatting>
  <conditionalFormatting sqref="M1042 M1046 M1058:M1059 M1103 M1107 M1119:M1120 M1164 M1168 M1180:M1181 M1225 M1229 M1241:M1242 M1286 M1290 M1302:M1303 M1347 M1351 M1363:M1364 M1408 M1412 M1424:M1425 M1469 M1473 M1485:M1486 M1530 M1534 M1546:M1547 M1591 M1595 M1607:M1608 M1652 M1656 M1668:M1669 M1713 M1717 M1729:M1730 M1774 M1778 M1790:M1791 M1835 M1839 M1851:M1852 M1896 M1900 M1912:M1913 M1957 M1961 M1973:M1974 M993 M997 M1009:M1010 M944 M948 M960:M961 M895 M899 M911:M912 M419:M421 M664:M666 M811:M813 M713:M715 M795 M750 M746 M762:M763 M701 M697 M652 M648 M603 M599 M615:M616 M554 M550 M566:M567 M517:M518 M505 M501 M452 M456 M468:M469 M403 M407 M354 M358 M370:M371 M305 M309 M321:M322 M257 M16 M273:M274 M208 M212 M224:M225 M159 M163 M175:M176 M110 M28:M29 M126:M127 M61 M77:M79 M12 M860:M862 M844">
    <cfRule type="cellIs" priority="2" dxfId="0" operator="lessThan" stopIfTrue="1">
      <formula>5</formula>
    </cfRule>
  </conditionalFormatting>
  <conditionalFormatting sqref="M1043 M1057 M1060 M1104 M1118 M1121 M1165 M1179 M1182 M1226 M1240 M1243 M1287 M1301 M1304 M1348 M1362 M1365 M1409 M1423 M1426 M1470 M1484 M1487 M1531 M1545 M1548 M1592 M1606 M1609 M1653 M1667 M1670 M1714 M1728 M1731 M1775 M1789 M1792 M1836 M1850 M1853 M1897 M1911 M1914 M1958 M1972 M1975 M994 M1008 M1011 M945 M959 M962 M896 M910 M913 M125 M128 M62 M796 M810 M76 M747 M761 M764 M698 M712 M13 M649 M663 M27 M600 M614 M617 M551 M565 M568 M519 M516 M502 M470 M453 M467 M404 M418 M30 M355 M369 M372 M306 M320 M323 M258 M272 M275 M209 M223 M226 M160 M174 M177 M111 M845 M859">
    <cfRule type="cellIs" priority="3" dxfId="0" operator="lessThan" stopIfTrue="1">
      <formula>7.5</formula>
    </cfRule>
  </conditionalFormatting>
  <conditionalFormatting sqref="M1044:M1045 M1047 M1105:M1106 M1108 M1166:M1167 M1169 M1227:M1228 M1230 M1288:M1289 M1291 M1349:M1350 M1352 M1410:M1411 M1413 M1471:M1472 M1474 M1532:M1533 M1535 M1593:M1594 M1596 M1654:M1655 M1657 M1715:M1716 M1718 M1776:M1777 M1779 M1837:M1838 M1840 M1898:M1899 M1901 M1959:M1960 M1962 M995:M996 M998 M946:M947 M949 M897:M898 M900 M14:M15 M17 M797:M798 M800 M748:M749 M751 M699:M700 M702 M650:M651 M653 M601:M602 M604 M552:M553 M555 M503:M504 M506 M454:M455 M457 M405:M406 M408 M356:M357 M359 M307:M308 M310 M259:M260 M262 M210:M211 M213 M161:M162 M164 M112:M113 M115 M63:M64 M66 M846:M847 M849">
    <cfRule type="cellIs" priority="4" dxfId="0" operator="lessThan" stopIfTrue="1">
      <formula>2.5</formula>
    </cfRule>
  </conditionalFormatting>
  <conditionalFormatting sqref="M1976 M1048 M1052 M1061 M1109 M1113 M1122 M1170 M1174 M1183 M1231 M1235 M1244 M1292 M1296 M1305 M1353 M1357 M1366 M1414 M1418 M1427 M1475 M1479 M1488 M1536 M1540 M1549 M1597 M1601 M1610 M1658 M1662 M1671 M1719 M1723 M1732 M1780 M1784 M1793 M1841 M1845 M1854 M1902 M1906 M1915 M1963 M1967 M999 M1003 M1012 M950 M954 M963 M901 M905 M914 M18 M22 M31 M801 M805 M814 M752 M756 M765 M703 M707 M716 M654 M658 M667 M609 M618 M605 M556 M560 M569 M511 M520 M507 M458 M462 M471 M409 M413 M422 M360 M364 M373 M311 M315 M324 M263 M267 M276 M214 M218 M227 M165 M169 M178 M116 M120 M129 M67 M71 M80 M850 M854 M863">
    <cfRule type="cellIs" priority="5" dxfId="0" operator="lessThan" stopIfTrue="1">
      <formula>15</formula>
    </cfRule>
  </conditionalFormatting>
  <conditionalFormatting sqref="M1049 M1062:M1063 M1054 M1110 M1123:M1124 M1115 M1171 M1184:M1185 M1176 M1232 M1245:M1246 M1237 M1293 M1306:M1307 M1298 M1354 M1367:M1368 M1359 M1415 M1428:M1429 M1420 M1476 M1489:M1490 M1481 M1537 M1550:M1551 M1542 M1598 M1611:M1612 M1603 M1659 M1672:M1673 M1664 M1720 M1733:M1734 M1725 M1781 M1794:M1795 M1786 M1842 M1855:M1856 M1847 M1903 M1916:M1917 M1908 M1964 M1977:M1978 M1969 M1000 M1013:M1014 M1005 M951 M964:M965 M956 M902 M915:M916 M907 M19 M32:M33 M766 M802 M807 M815:M816 M753 M758 M24 M704 M709 M717:M718 M655 M660 M668:M669 M606 M611 M619:M620 M557 M562 M570:M571 M513 M508 M521:M522 M459 M472:M473 M464 M410 M423:M424 M415 M361 M374:M375 M366 M312 M325:M326 M317 M264 M277:M278 M269 M215 M228:M229 M220 M166 M179:M180 M171 M117 M130:M131 M122 M68 M81:M82 M73 M851 M856 M864:M865">
    <cfRule type="cellIs" priority="6" dxfId="0" operator="lessThan" stopIfTrue="1">
      <formula>50</formula>
    </cfRule>
  </conditionalFormatting>
  <conditionalFormatting sqref="M1053 M1064:M1067 M1114 M1125:M1128 M1175 M1186:M1189 M1236 M1247:M1250 M1297 M1308:M1311 M1358 M1369:M1372 M1419 M1430:M1433 M1480 M1491:M1494 M1541 M1552:M1555 M1602 M1613:M1616 M1663 M1674:M1677 M1724 M1735:M1738 M1785 M1796:M1799 M1846 M1857:M1860 M1907 M1918:M1921 M1968 M1979:M1982 M1004 M1015:M1018 M955 M966:M969 M906 M917:M920 M34:M37 M767:M771 M817:M820 M806 M757 M719:M722 M708 M670:M673 M659 M621:M624 M610 M572:M575 M561 M523:M526 M512 M474:M477 M463 M414 M425:M428 M365 M376:M379 M316 M327:M330 M268 M279:M282 M219 M230:M233 M170 M181:M185 M121 M132:M135 M72 M83:M86 M23 M866:M869 M855">
    <cfRule type="cellIs" priority="7" dxfId="0" operator="lessThan" stopIfTrue="1">
      <formula>25</formula>
    </cfRule>
  </conditionalFormatting>
  <conditionalFormatting sqref="K1983:M1983 K1068:M1068 K1129:M1129 K1190:M1190 K1251:M1251 K1312:M1312 K1373:M1373 K1434:M1434 K1495:M1495 K1556:M1556 K1617:M1617 K1678:M1678 K1739:M1739 K1800:M1800 K1861:M1861 K1922:M1922 K970:M970 K921:M921 K38:M38 K1019:M1019 K821:M821 K772:M772 K723:M723 K674:M674 K625:M625 K576:M576 K527:M527 K478:M478 K429:M429 K380:M380 K331:M331 K283:M283 K234:M234 K185:L185 K136:M136 K87:M87 K870:M870">
    <cfRule type="cellIs" priority="8" dxfId="0" operator="lessThan" stopIfTrue="1">
      <formula>300</formula>
    </cfRule>
  </conditionalFormatting>
  <conditionalFormatting sqref="M65 M114 M261 M799 M848">
    <cfRule type="cellIs" priority="9" dxfId="0" operator="lessThan" stopIfTrue="1">
      <formula>3</formula>
    </cfRule>
  </conditionalFormatting>
  <printOptions/>
  <pageMargins left="0.5" right="0.25" top="0.5" bottom="0" header="0.5" footer="0.5"/>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B2:AV50"/>
  <sheetViews>
    <sheetView workbookViewId="0" topLeftCell="AF5">
      <selection activeCell="D25" sqref="D25"/>
    </sheetView>
  </sheetViews>
  <sheetFormatPr defaultColWidth="9.140625" defaultRowHeight="12.75"/>
  <cols>
    <col min="1" max="1" width="0.71875" style="0" customWidth="1"/>
    <col min="2" max="2" width="3.421875" style="0" customWidth="1"/>
    <col min="3" max="3" width="36.8515625" style="0" customWidth="1"/>
    <col min="4" max="4" width="5.7109375" style="0" customWidth="1"/>
    <col min="5" max="5" width="3.421875" style="0" customWidth="1"/>
    <col min="6" max="6" width="5.7109375" style="0" customWidth="1"/>
    <col min="7" max="7" width="3.421875" style="0" customWidth="1"/>
    <col min="8" max="8" width="5.7109375" style="0" customWidth="1"/>
    <col min="9" max="9" width="3.421875" style="0" customWidth="1"/>
    <col min="10" max="10" width="5.57421875" style="0" customWidth="1"/>
    <col min="11" max="11" width="3.421875" style="0" customWidth="1"/>
    <col min="12" max="12" width="5.57421875" style="0" customWidth="1"/>
    <col min="13" max="13" width="5.57421875" style="0" hidden="1" customWidth="1"/>
    <col min="14" max="14" width="3.421875" style="0" customWidth="1"/>
    <col min="15" max="15" width="5.57421875" style="0" customWidth="1"/>
    <col min="16" max="16" width="5.7109375" style="0" hidden="1" customWidth="1"/>
    <col min="17" max="17" width="3.421875" style="0" customWidth="1"/>
    <col min="18" max="18" width="5.7109375" style="0" customWidth="1"/>
    <col min="19" max="19" width="5.7109375" style="0" hidden="1" customWidth="1"/>
    <col min="20" max="20" width="3.421875" style="0" customWidth="1"/>
    <col min="21" max="21" width="5.7109375" style="0" customWidth="1"/>
    <col min="22" max="22" width="5.7109375" style="0" hidden="1" customWidth="1"/>
    <col min="23" max="23" width="3.421875" style="0" customWidth="1"/>
    <col min="24" max="28" width="4.140625" style="0" customWidth="1"/>
    <col min="30" max="30" width="14.57421875" style="0" customWidth="1"/>
    <col min="31" max="38" width="4.7109375" style="0" customWidth="1"/>
    <col min="39" max="39" width="36.8515625" style="0" customWidth="1"/>
  </cols>
  <sheetData>
    <row r="2" spans="2:28" ht="12.75">
      <c r="B2" s="3" t="s">
        <v>70</v>
      </c>
      <c r="C2" s="3"/>
      <c r="D2" s="3"/>
      <c r="E2" s="3"/>
      <c r="F2" s="3"/>
      <c r="G2" s="3"/>
      <c r="H2" s="3"/>
      <c r="I2" s="3"/>
      <c r="J2" s="3"/>
      <c r="K2" s="3"/>
      <c r="L2" s="3"/>
      <c r="M2" s="3"/>
      <c r="N2" s="3"/>
      <c r="O2" s="3"/>
      <c r="P2" s="3"/>
      <c r="Q2" s="3"/>
      <c r="R2" s="3"/>
      <c r="S2" s="3"/>
      <c r="T2" s="3"/>
      <c r="U2" s="3"/>
      <c r="V2" s="3"/>
      <c r="W2" s="3"/>
      <c r="X2" s="3"/>
      <c r="Y2" s="3"/>
      <c r="Z2" s="3"/>
      <c r="AA2" s="3"/>
      <c r="AB2" s="3"/>
    </row>
    <row r="3" spans="2:28" ht="12.75">
      <c r="B3" s="3" t="s">
        <v>71</v>
      </c>
      <c r="C3" s="3"/>
      <c r="D3" s="3"/>
      <c r="E3" s="3"/>
      <c r="F3" s="3"/>
      <c r="G3" s="3"/>
      <c r="H3" s="3"/>
      <c r="I3" s="3"/>
      <c r="J3" s="3"/>
      <c r="K3" s="3"/>
      <c r="L3" s="3"/>
      <c r="M3" s="3"/>
      <c r="N3" s="3"/>
      <c r="O3" s="3"/>
      <c r="P3" s="3"/>
      <c r="Q3" s="3"/>
      <c r="R3" s="3"/>
      <c r="S3" s="3"/>
      <c r="T3" s="3"/>
      <c r="U3" s="3"/>
      <c r="V3" s="3"/>
      <c r="W3" s="3"/>
      <c r="X3" s="3"/>
      <c r="Y3" s="3"/>
      <c r="Z3" s="3"/>
      <c r="AA3" s="3"/>
      <c r="AB3" s="3"/>
    </row>
    <row r="4" spans="2:39" ht="12.75">
      <c r="B4" s="3" t="s">
        <v>72</v>
      </c>
      <c r="C4" s="3"/>
      <c r="D4" s="3"/>
      <c r="E4" s="3"/>
      <c r="F4" s="3"/>
      <c r="G4" s="3"/>
      <c r="H4" s="3"/>
      <c r="I4" s="3"/>
      <c r="J4" s="3"/>
      <c r="K4" s="3"/>
      <c r="L4" s="3"/>
      <c r="M4" s="3"/>
      <c r="N4" s="3"/>
      <c r="O4" s="3"/>
      <c r="P4" s="3"/>
      <c r="Q4" s="3"/>
      <c r="R4" s="3"/>
      <c r="S4" s="3"/>
      <c r="T4" s="3"/>
      <c r="U4" s="3"/>
      <c r="V4" s="3"/>
      <c r="W4" s="3"/>
      <c r="X4" s="3"/>
      <c r="Y4" s="3"/>
      <c r="Z4" s="3"/>
      <c r="AA4" s="3"/>
      <c r="AB4" s="3"/>
      <c r="AD4" s="424" t="s">
        <v>90</v>
      </c>
      <c r="AE4" s="424"/>
      <c r="AF4" s="424"/>
      <c r="AG4" s="424"/>
      <c r="AH4" s="424"/>
      <c r="AI4" s="424"/>
      <c r="AJ4" s="424"/>
      <c r="AK4" s="424"/>
      <c r="AL4" s="424"/>
      <c r="AM4" s="424"/>
    </row>
    <row r="5" spans="2:39" ht="12.75">
      <c r="B5" s="3" t="s">
        <v>73</v>
      </c>
      <c r="C5" s="3"/>
      <c r="D5" s="3"/>
      <c r="E5" s="3"/>
      <c r="F5" s="3"/>
      <c r="G5" s="3"/>
      <c r="H5" s="3"/>
      <c r="I5" s="3"/>
      <c r="J5" s="3"/>
      <c r="K5" s="3"/>
      <c r="L5" s="3"/>
      <c r="M5" s="3"/>
      <c r="N5" s="3"/>
      <c r="O5" s="3"/>
      <c r="P5" s="3"/>
      <c r="Q5" s="3"/>
      <c r="R5" s="3"/>
      <c r="S5" s="3"/>
      <c r="T5" s="3"/>
      <c r="U5" s="3"/>
      <c r="V5" s="3"/>
      <c r="W5" s="3"/>
      <c r="X5" s="3"/>
      <c r="Y5" s="3"/>
      <c r="Z5" s="3"/>
      <c r="AA5" s="3"/>
      <c r="AB5" s="3"/>
      <c r="AD5" s="424" t="s">
        <v>91</v>
      </c>
      <c r="AE5" s="424"/>
      <c r="AF5" s="424"/>
      <c r="AG5" s="424"/>
      <c r="AH5" s="424"/>
      <c r="AI5" s="424"/>
      <c r="AJ5" s="424"/>
      <c r="AK5" s="424"/>
      <c r="AL5" s="424"/>
      <c r="AM5" s="424"/>
    </row>
    <row r="6" spans="2:39" ht="12.75">
      <c r="B6" s="2"/>
      <c r="C6" s="2"/>
      <c r="D6" s="2"/>
      <c r="E6" s="2"/>
      <c r="F6" s="2"/>
      <c r="G6" s="2"/>
      <c r="H6" s="2"/>
      <c r="I6" s="2"/>
      <c r="J6" s="2"/>
      <c r="K6" s="2"/>
      <c r="L6" s="2"/>
      <c r="M6" s="2"/>
      <c r="N6" s="2"/>
      <c r="O6" s="2"/>
      <c r="P6" s="2"/>
      <c r="Q6" s="2"/>
      <c r="R6" s="2"/>
      <c r="S6" s="2"/>
      <c r="T6" s="2"/>
      <c r="U6" s="2"/>
      <c r="V6" s="2"/>
      <c r="W6" s="2"/>
      <c r="X6" s="2"/>
      <c r="Y6" s="2"/>
      <c r="Z6" s="2"/>
      <c r="AA6" s="2"/>
      <c r="AB6" s="2"/>
      <c r="AD6" s="424" t="s">
        <v>92</v>
      </c>
      <c r="AE6" s="424"/>
      <c r="AF6" s="424"/>
      <c r="AG6" s="424"/>
      <c r="AH6" s="424"/>
      <c r="AI6" s="424"/>
      <c r="AJ6" s="424"/>
      <c r="AK6" s="424"/>
      <c r="AL6" s="424"/>
      <c r="AM6" s="424"/>
    </row>
    <row r="7" spans="2:30" ht="13.5">
      <c r="B7" s="4" t="s">
        <v>109</v>
      </c>
      <c r="C7" s="5"/>
      <c r="D7" s="5"/>
      <c r="E7" s="5"/>
      <c r="F7" s="5"/>
      <c r="G7" s="5"/>
      <c r="H7" s="5"/>
      <c r="I7" s="5"/>
      <c r="J7" s="5"/>
      <c r="K7" s="5"/>
      <c r="L7" s="5"/>
      <c r="M7" s="5"/>
      <c r="N7" s="5"/>
      <c r="O7" s="5"/>
      <c r="P7" s="6" t="s">
        <v>74</v>
      </c>
      <c r="Q7" s="2"/>
      <c r="R7" s="2"/>
      <c r="S7" s="2"/>
      <c r="T7" s="2"/>
      <c r="U7" s="2"/>
      <c r="V7" s="2"/>
      <c r="W7" s="2"/>
      <c r="X7" s="2"/>
      <c r="Y7" s="2"/>
      <c r="Z7" s="2"/>
      <c r="AA7" s="2"/>
      <c r="AB7" s="2"/>
      <c r="AC7" s="7"/>
      <c r="AD7" t="s">
        <v>93</v>
      </c>
    </row>
    <row r="8" spans="2:29" ht="13.5" customHeight="1">
      <c r="B8" s="4" t="s">
        <v>108</v>
      </c>
      <c r="C8" s="5"/>
      <c r="D8" s="8"/>
      <c r="E8" s="8"/>
      <c r="F8" s="8"/>
      <c r="G8" s="8"/>
      <c r="H8" s="8"/>
      <c r="I8" s="8"/>
      <c r="J8" s="8"/>
      <c r="K8" s="8"/>
      <c r="L8" s="8"/>
      <c r="M8" s="8"/>
      <c r="N8" s="8"/>
      <c r="O8" s="8"/>
      <c r="P8" s="8"/>
      <c r="Q8" s="8"/>
      <c r="R8" s="8"/>
      <c r="S8" s="8"/>
      <c r="T8" s="8"/>
      <c r="U8" s="8"/>
      <c r="V8" s="8"/>
      <c r="W8" s="8"/>
      <c r="X8" s="8"/>
      <c r="Y8" s="8"/>
      <c r="Z8" s="8"/>
      <c r="AA8" s="8"/>
      <c r="AB8" s="8"/>
      <c r="AC8" s="7"/>
    </row>
    <row r="9" spans="2:39" ht="14.25" thickBot="1">
      <c r="B9" s="9"/>
      <c r="C9" s="9"/>
      <c r="D9" s="10"/>
      <c r="E9" s="10"/>
      <c r="F9" s="10"/>
      <c r="G9" s="10"/>
      <c r="H9" s="10"/>
      <c r="I9" s="10"/>
      <c r="J9" s="10"/>
      <c r="K9" s="10"/>
      <c r="L9" s="10"/>
      <c r="M9" s="10"/>
      <c r="N9" s="10"/>
      <c r="O9" s="10"/>
      <c r="P9" s="10"/>
      <c r="Q9" s="10"/>
      <c r="R9" s="10"/>
      <c r="S9" s="10"/>
      <c r="T9" s="10"/>
      <c r="U9" s="10"/>
      <c r="V9" s="10"/>
      <c r="W9" s="10"/>
      <c r="X9" s="10"/>
      <c r="Y9" s="10"/>
      <c r="Z9" s="10"/>
      <c r="AA9" s="10"/>
      <c r="AB9" s="10"/>
      <c r="AC9" s="11"/>
      <c r="AD9" s="425" t="s">
        <v>94</v>
      </c>
      <c r="AE9" s="427" t="s">
        <v>29</v>
      </c>
      <c r="AF9" s="427"/>
      <c r="AG9" s="427"/>
      <c r="AH9" s="427"/>
      <c r="AI9" s="427"/>
      <c r="AJ9" s="427"/>
      <c r="AK9" s="427"/>
      <c r="AL9" s="427"/>
      <c r="AM9" s="425" t="s">
        <v>95</v>
      </c>
    </row>
    <row r="10" spans="2:39" ht="79.5" customHeight="1" thickBot="1" thickTop="1">
      <c r="B10" s="54" t="s">
        <v>5</v>
      </c>
      <c r="C10" s="55" t="s">
        <v>0</v>
      </c>
      <c r="D10" s="56" t="s">
        <v>10</v>
      </c>
      <c r="E10" s="57" t="s">
        <v>75</v>
      </c>
      <c r="F10" s="58" t="s">
        <v>22</v>
      </c>
      <c r="G10" s="59" t="s">
        <v>75</v>
      </c>
      <c r="H10" s="56" t="s">
        <v>21</v>
      </c>
      <c r="I10" s="57" t="s">
        <v>75</v>
      </c>
      <c r="J10" s="58" t="s">
        <v>4</v>
      </c>
      <c r="K10" s="59" t="s">
        <v>75</v>
      </c>
      <c r="L10" s="58" t="s">
        <v>84</v>
      </c>
      <c r="M10" s="60" t="s">
        <v>84</v>
      </c>
      <c r="N10" s="57" t="s">
        <v>75</v>
      </c>
      <c r="O10" s="58" t="s">
        <v>85</v>
      </c>
      <c r="P10" s="60" t="s">
        <v>85</v>
      </c>
      <c r="Q10" s="59" t="s">
        <v>75</v>
      </c>
      <c r="R10" s="72" t="s">
        <v>86</v>
      </c>
      <c r="S10" s="61" t="s">
        <v>86</v>
      </c>
      <c r="T10" s="59" t="s">
        <v>75</v>
      </c>
      <c r="U10" s="71" t="s">
        <v>20</v>
      </c>
      <c r="V10" s="62" t="s">
        <v>20</v>
      </c>
      <c r="W10" s="63" t="s">
        <v>75</v>
      </c>
      <c r="X10" s="73" t="s">
        <v>76</v>
      </c>
      <c r="Y10" s="55" t="s">
        <v>77</v>
      </c>
      <c r="Z10" s="55" t="s">
        <v>78</v>
      </c>
      <c r="AA10" s="55" t="s">
        <v>79</v>
      </c>
      <c r="AB10" s="74" t="s">
        <v>80</v>
      </c>
      <c r="AC10" s="12"/>
      <c r="AD10" s="426"/>
      <c r="AE10" s="56" t="s">
        <v>10</v>
      </c>
      <c r="AF10" s="58" t="s">
        <v>22</v>
      </c>
      <c r="AG10" s="56" t="s">
        <v>21</v>
      </c>
      <c r="AH10" s="58" t="s">
        <v>4</v>
      </c>
      <c r="AI10" s="58" t="s">
        <v>84</v>
      </c>
      <c r="AJ10" s="58" t="s">
        <v>85</v>
      </c>
      <c r="AK10" s="72" t="s">
        <v>86</v>
      </c>
      <c r="AL10" s="71" t="s">
        <v>20</v>
      </c>
      <c r="AM10" s="425"/>
    </row>
    <row r="11" spans="2:39" ht="13.5">
      <c r="B11" s="46">
        <v>1</v>
      </c>
      <c r="C11" s="47" t="str">
        <f>'MARKAH UTAMA'!C14</f>
        <v>KHAIRUL ANWAR BIN ISMAIL</v>
      </c>
      <c r="D11" s="48">
        <f>'MARKAH UTAMA'!L14</f>
        <v>75</v>
      </c>
      <c r="E11" s="49" t="str">
        <f>IF(D11&lt;50,"F",IF(D11&lt;69,"D",IF(D11&lt;79,"C",IF(D11&lt;89,"B","A"))))</f>
        <v>C</v>
      </c>
      <c r="F11" s="50">
        <f>'MARKAH UTAMA'!Q14</f>
        <v>62</v>
      </c>
      <c r="G11" s="51" t="str">
        <f>IF(F11&lt;50,"F",IF(F11&lt;69,"D",IF(F11&lt;79,"C",IF(F11&lt;89,"B","A"))))</f>
        <v>D</v>
      </c>
      <c r="H11" s="48">
        <f>'MARKAH UTAMA'!Y14</f>
        <v>64</v>
      </c>
      <c r="I11" s="49" t="str">
        <f>IF(H11&lt;50,"F",IF(H11&lt;69,"D",IF(H11&lt;79,"C",IF(H11&lt;89,"B","A"))))</f>
        <v>D</v>
      </c>
      <c r="J11" s="66">
        <f>'MARKAH UTAMA'!AA14</f>
        <v>86</v>
      </c>
      <c r="K11" s="67" t="str">
        <f>IF(J11&lt;50,"F",IF(J11&lt;69,"D",IF(J11&lt;79,"C",IF(J11&lt;89,"B","A"))))</f>
        <v>B</v>
      </c>
      <c r="L11" s="48">
        <f>'MARKAH UTAMA'!AC14</f>
        <v>49</v>
      </c>
      <c r="M11" s="52">
        <f>'MARKAH UTAMA'!AC14*2</f>
        <v>98</v>
      </c>
      <c r="N11" s="49" t="str">
        <f aca="true" t="shared" si="0" ref="N11:N24">IF(M11&lt;50,"F",IF(M11&lt;69,"D",IF(M11&lt;79,"C",IF(M11&lt;89,"B","A"))))</f>
        <v>A</v>
      </c>
      <c r="O11" s="50">
        <f>'MARKAH UTAMA'!AE14</f>
        <v>35</v>
      </c>
      <c r="P11" s="52">
        <f>'MARKAH UTAMA'!AE14*2</f>
        <v>70</v>
      </c>
      <c r="Q11" s="68" t="str">
        <f aca="true" t="shared" si="1" ref="Q11:Q24">IF(P11&lt;50,"F",IF(P11&lt;69,"D",IF(P11&lt;79,"C",IF(P11&lt;89,"B","A"))))</f>
        <v>C</v>
      </c>
      <c r="R11" s="50">
        <f>'MARKAH UTAMA'!AG14</f>
        <v>63</v>
      </c>
      <c r="S11" s="52">
        <f>'MARKAH UTAMA'!AG14*2</f>
        <v>126</v>
      </c>
      <c r="T11" s="51" t="str">
        <f aca="true" t="shared" si="2" ref="T11:T24">IF(S11&lt;50,"F",IF(S11&lt;69,"D",IF(S11&lt;79,"C",IF(S11&lt;89,"B","A"))))</f>
        <v>A</v>
      </c>
      <c r="U11" s="48">
        <f>'MARKAH UTAMA'!AI14</f>
        <v>33</v>
      </c>
      <c r="V11" s="52">
        <f>'MARKAH UTAMA'!AI14*2</f>
        <v>66</v>
      </c>
      <c r="W11" s="53" t="str">
        <f aca="true" t="shared" si="3" ref="W11:W24">IF(V11&lt;50,"F",IF(V11&lt;69,"D",IF(V11&lt;79,"C",IF(V11&lt;89,"B","A"))))</f>
        <v>D</v>
      </c>
      <c r="X11" s="75">
        <f>COUNTIF(E11:V11,"A")</f>
        <v>2</v>
      </c>
      <c r="Y11" s="76">
        <f>COUNTIF(E11:V11,"B")</f>
        <v>1</v>
      </c>
      <c r="Z11" s="76">
        <f>COUNTIF(E11:V11,"C")</f>
        <v>2</v>
      </c>
      <c r="AA11" s="76">
        <f>COUNTIF(E11:V11,"D")</f>
        <v>2</v>
      </c>
      <c r="AB11" s="77">
        <f>COUNTIF(E11:V11,"F")</f>
        <v>0</v>
      </c>
      <c r="AC11" s="11"/>
      <c r="AD11" s="88" t="s">
        <v>96</v>
      </c>
      <c r="AE11" s="85">
        <f>COUNTIF(D$11:D$28,"&lt;101")-(SUM(AE12:AE$18))</f>
        <v>3</v>
      </c>
      <c r="AF11" s="85">
        <f>COUNTIF(F$11:F$28,"&lt;101")-(SUM(AF12:AF$18))</f>
        <v>2</v>
      </c>
      <c r="AG11" s="85">
        <f>COUNTIF(H$11:H$28,"&lt;101")-(SUM(AG12:AG$18))</f>
        <v>3</v>
      </c>
      <c r="AH11" s="85">
        <f>COUNTIF(J$11:J$28,"&lt;101")-(SUM(AH12:AH$18))</f>
        <v>7</v>
      </c>
      <c r="AI11" s="85">
        <f>COUNTIF(L$11:L$28,"&lt;101")-(SUM(AI12:AI$18))</f>
        <v>0</v>
      </c>
      <c r="AJ11" s="85">
        <f>COUNTIF(O$11:O$28,"&lt;101")-(SUM(AJ12:AJ$18))</f>
        <v>0</v>
      </c>
      <c r="AK11" s="85">
        <f>COUNTIF(P$11:P$28,"&lt;101")-(SUM(AK12:AK$18))</f>
        <v>5</v>
      </c>
      <c r="AL11" s="85">
        <f>COUNTIF(R$11:R$28,"&lt;101")-(SUM(AL12:AL$18))</f>
        <v>4</v>
      </c>
      <c r="AM11" s="84"/>
    </row>
    <row r="12" spans="2:39" ht="14.25" customHeight="1">
      <c r="B12" s="42">
        <f aca="true" t="shared" si="4" ref="B12:B24">B11+1</f>
        <v>2</v>
      </c>
      <c r="C12" s="44" t="str">
        <f>'MARKAH UTAMA'!C15</f>
        <v>MOHD. AZIZ BIN AZAHRI</v>
      </c>
      <c r="D12" s="33">
        <f>'MARKAH UTAMA'!L15</f>
        <v>75</v>
      </c>
      <c r="E12" s="30" t="str">
        <f aca="true" t="shared" si="5" ref="E12:E24">IF(D12&lt;50,"F",IF(D12&lt;69,"D",IF(D12&lt;79,"C",IF(D12&lt;89,"B","A"))))</f>
        <v>C</v>
      </c>
      <c r="F12" s="36">
        <f>'MARKAH UTAMA'!Q15</f>
        <v>44</v>
      </c>
      <c r="G12" s="37" t="str">
        <f aca="true" t="shared" si="6" ref="G12:G24">IF(F12&lt;50,"F",IF(F12&lt;69,"D",IF(F12&lt;79,"C",IF(F12&lt;89,"B","A"))))</f>
        <v>F</v>
      </c>
      <c r="H12" s="33">
        <f>'MARKAH UTAMA'!Y15</f>
        <v>36</v>
      </c>
      <c r="I12" s="30" t="str">
        <f aca="true" t="shared" si="7" ref="I12:I24">IF(H12&lt;50,"F",IF(H12&lt;69,"D",IF(H12&lt;79,"C",IF(H12&lt;89,"B","A"))))</f>
        <v>F</v>
      </c>
      <c r="J12" s="36">
        <f>'MARKAH UTAMA'!AA15</f>
        <v>74</v>
      </c>
      <c r="K12" s="37" t="str">
        <f aca="true" t="shared" si="8" ref="K12:K24">IF(J12&lt;50,"F",IF(J12&lt;69,"D",IF(J12&lt;79,"C",IF(J12&lt;89,"B","A"))))</f>
        <v>C</v>
      </c>
      <c r="L12" s="33">
        <f>'MARKAH UTAMA'!AC15</f>
        <v>34</v>
      </c>
      <c r="M12" s="13">
        <f>'MARKAH UTAMA'!AC15*2</f>
        <v>68</v>
      </c>
      <c r="N12" s="30" t="str">
        <f t="shared" si="0"/>
        <v>D</v>
      </c>
      <c r="O12" s="36">
        <f>'MARKAH UTAMA'!AE15</f>
        <v>33</v>
      </c>
      <c r="P12" s="13">
        <f>'MARKAH UTAMA'!AE15*2</f>
        <v>66</v>
      </c>
      <c r="Q12" s="39" t="str">
        <f t="shared" si="1"/>
        <v>D</v>
      </c>
      <c r="R12" s="36">
        <f>'MARKAH UTAMA'!AG15</f>
        <v>71</v>
      </c>
      <c r="S12" s="13">
        <f>'MARKAH UTAMA'!AG15*2</f>
        <v>142</v>
      </c>
      <c r="T12" s="37" t="str">
        <f t="shared" si="2"/>
        <v>A</v>
      </c>
      <c r="U12" s="33">
        <f>'MARKAH UTAMA'!AI15</f>
        <v>32</v>
      </c>
      <c r="V12" s="13">
        <f>'MARKAH UTAMA'!AI15*2</f>
        <v>64</v>
      </c>
      <c r="W12" s="26" t="str">
        <f t="shared" si="3"/>
        <v>D</v>
      </c>
      <c r="X12" s="78">
        <f aca="true" t="shared" si="9" ref="X12:X24">COUNTIF(E12:V12,"A")</f>
        <v>1</v>
      </c>
      <c r="Y12" s="79">
        <f aca="true" t="shared" si="10" ref="Y12:Y24">COUNTIF(E12:V12,"B")</f>
        <v>0</v>
      </c>
      <c r="Z12" s="79">
        <f aca="true" t="shared" si="11" ref="Z12:Z24">COUNTIF(E12:V12,"C")</f>
        <v>2</v>
      </c>
      <c r="AA12" s="79">
        <f aca="true" t="shared" si="12" ref="AA12:AA24">COUNTIF(E12:V12,"D")</f>
        <v>2</v>
      </c>
      <c r="AB12" s="80">
        <f aca="true" t="shared" si="13" ref="AB12:AB24">COUNTIF(E12:V12,"F")</f>
        <v>2</v>
      </c>
      <c r="AC12" s="11"/>
      <c r="AD12" s="85" t="s">
        <v>97</v>
      </c>
      <c r="AE12" s="85">
        <f>COUNTIF(D$11:D$28,"&lt;90")-(SUM(AE13:AE$18))</f>
        <v>8</v>
      </c>
      <c r="AF12" s="85">
        <f>COUNTIF(F$11:F$28,"&lt;90")-(SUM(AF13:AF$18))</f>
        <v>4</v>
      </c>
      <c r="AG12" s="85">
        <f>COUNTIF(H$11:H$28,"&lt;90")-(SUM(AG13:AG$18))</f>
        <v>4</v>
      </c>
      <c r="AH12" s="85">
        <f>COUNTIF(J$11:J$28,"&lt;90")-(SUM(AH13:AH$18))</f>
        <v>4</v>
      </c>
      <c r="AI12" s="85">
        <f>COUNTIF(L$11:L$28,"&lt;90")-(SUM(AI13:AI$18))</f>
        <v>0</v>
      </c>
      <c r="AJ12" s="85">
        <f>COUNTIF(O$11:O$28,"&lt;90")-(SUM(AJ13:AJ$18))</f>
        <v>0</v>
      </c>
      <c r="AK12" s="85">
        <f>COUNTIF(P$11:P$28,"&lt;90")-(SUM(AK13:AK$18))</f>
        <v>5</v>
      </c>
      <c r="AL12" s="85">
        <f>COUNTIF(R$11:R$28,"&lt;90")-(SUM(AL13:AL$18))</f>
        <v>6</v>
      </c>
      <c r="AM12" s="84"/>
    </row>
    <row r="13" spans="2:39" ht="13.5">
      <c r="B13" s="42">
        <v>3</v>
      </c>
      <c r="C13" s="44" t="str">
        <f>'MARKAH UTAMA'!C16</f>
        <v>MOHD. AZIZAN BIN HJ. MOHD. KHUDZAIRI</v>
      </c>
      <c r="D13" s="33">
        <f>'MARKAH UTAMA'!L16</f>
        <v>84</v>
      </c>
      <c r="E13" s="30" t="str">
        <f t="shared" si="5"/>
        <v>B</v>
      </c>
      <c r="F13" s="36">
        <f>'MARKAH UTAMA'!Q16</f>
        <v>75</v>
      </c>
      <c r="G13" s="37" t="str">
        <f t="shared" si="6"/>
        <v>C</v>
      </c>
      <c r="H13" s="33">
        <f>'MARKAH UTAMA'!Y16</f>
        <v>77</v>
      </c>
      <c r="I13" s="30" t="str">
        <f t="shared" si="7"/>
        <v>C</v>
      </c>
      <c r="J13" s="36">
        <f>'MARKAH UTAMA'!AA16</f>
        <v>90</v>
      </c>
      <c r="K13" s="37" t="str">
        <f t="shared" si="8"/>
        <v>A</v>
      </c>
      <c r="L13" s="33">
        <f>'MARKAH UTAMA'!AC16</f>
        <v>48</v>
      </c>
      <c r="M13" s="13">
        <f>'MARKAH UTAMA'!AC16*2</f>
        <v>96</v>
      </c>
      <c r="N13" s="30" t="str">
        <f t="shared" si="0"/>
        <v>A</v>
      </c>
      <c r="O13" s="36">
        <f>'MARKAH UTAMA'!AE16</f>
        <v>40</v>
      </c>
      <c r="P13" s="13">
        <f>'MARKAH UTAMA'!AE16*2</f>
        <v>80</v>
      </c>
      <c r="Q13" s="39" t="str">
        <f t="shared" si="1"/>
        <v>B</v>
      </c>
      <c r="R13" s="36">
        <f>'MARKAH UTAMA'!AG16</f>
        <v>93</v>
      </c>
      <c r="S13" s="13">
        <f>'MARKAH UTAMA'!AG16*2</f>
        <v>186</v>
      </c>
      <c r="T13" s="37" t="str">
        <f t="shared" si="2"/>
        <v>A</v>
      </c>
      <c r="U13" s="33">
        <f>'MARKAH UTAMA'!AI16</f>
        <v>35</v>
      </c>
      <c r="V13" s="13">
        <f>'MARKAH UTAMA'!AI16*2</f>
        <v>70</v>
      </c>
      <c r="W13" s="26" t="str">
        <f t="shared" si="3"/>
        <v>C</v>
      </c>
      <c r="X13" s="78">
        <f t="shared" si="9"/>
        <v>3</v>
      </c>
      <c r="Y13" s="79">
        <f t="shared" si="10"/>
        <v>2</v>
      </c>
      <c r="Z13" s="79">
        <f t="shared" si="11"/>
        <v>2</v>
      </c>
      <c r="AA13" s="79">
        <f t="shared" si="12"/>
        <v>0</v>
      </c>
      <c r="AB13" s="80">
        <f t="shared" si="13"/>
        <v>0</v>
      </c>
      <c r="AC13" s="11"/>
      <c r="AD13" s="85" t="s">
        <v>98</v>
      </c>
      <c r="AE13" s="85">
        <f>COUNTIF(D$11:D$28,"&lt;70")-(SUM(AE14:AE$18))</f>
        <v>0</v>
      </c>
      <c r="AF13" s="85">
        <f>COUNTIF(F$11:F$28,"&lt;70")-(SUM(AF14:AF$18))</f>
        <v>3</v>
      </c>
      <c r="AG13" s="85">
        <f>COUNTIF(H$11:H$28,"&lt;70")-(SUM(AG14:AG$18))</f>
        <v>1</v>
      </c>
      <c r="AH13" s="85">
        <f>COUNTIF(J$11:J$28,"&lt;70")-(SUM(AH14:AH$18))</f>
        <v>0</v>
      </c>
      <c r="AI13" s="85">
        <f>COUNTIF(L$11:L$28,"&lt;70")-(SUM(AI14:AI$18))</f>
        <v>0</v>
      </c>
      <c r="AJ13" s="85">
        <f>COUNTIF(O$11:O$28,"&lt;70")-(SUM(AJ14:AJ$18))</f>
        <v>0</v>
      </c>
      <c r="AK13" s="85">
        <f>COUNTIF(P$11:P$28,"&lt;70")-(SUM(AK14:AK$18))</f>
        <v>1</v>
      </c>
      <c r="AL13" s="85">
        <f>COUNTIF(R$11:R$28,"&lt;70")-(SUM(AL14:AL$18))</f>
        <v>1</v>
      </c>
      <c r="AM13" s="84"/>
    </row>
    <row r="14" spans="2:39" ht="14.25" thickBot="1">
      <c r="B14" s="42">
        <f t="shared" si="4"/>
        <v>4</v>
      </c>
      <c r="C14" s="44" t="str">
        <f>'MARKAH UTAMA'!C17</f>
        <v>MOHD. HAZIQ HAFIZUDDIN BIN ABD. HAZIM</v>
      </c>
      <c r="D14" s="33">
        <f>'MARKAH UTAMA'!L17</f>
        <v>78</v>
      </c>
      <c r="E14" s="30" t="str">
        <f t="shared" si="5"/>
        <v>C</v>
      </c>
      <c r="F14" s="36">
        <f>'MARKAH UTAMA'!Q17</f>
        <v>60</v>
      </c>
      <c r="G14" s="37" t="str">
        <f t="shared" si="6"/>
        <v>D</v>
      </c>
      <c r="H14" s="33">
        <f>'MARKAH UTAMA'!Y17</f>
        <v>54</v>
      </c>
      <c r="I14" s="30" t="str">
        <f t="shared" si="7"/>
        <v>D</v>
      </c>
      <c r="J14" s="36">
        <f>'MARKAH UTAMA'!AA17</f>
        <v>90</v>
      </c>
      <c r="K14" s="37" t="str">
        <f t="shared" si="8"/>
        <v>A</v>
      </c>
      <c r="L14" s="33">
        <f>'MARKAH UTAMA'!AC17</f>
        <v>44</v>
      </c>
      <c r="M14" s="13">
        <f>'MARKAH UTAMA'!AC17*2</f>
        <v>88</v>
      </c>
      <c r="N14" s="30" t="str">
        <f t="shared" si="0"/>
        <v>B</v>
      </c>
      <c r="O14" s="36">
        <f>'MARKAH UTAMA'!AE17</f>
        <v>46</v>
      </c>
      <c r="P14" s="13">
        <f>'MARKAH UTAMA'!AE17*2</f>
        <v>92</v>
      </c>
      <c r="Q14" s="39" t="str">
        <f t="shared" si="1"/>
        <v>A</v>
      </c>
      <c r="R14" s="36">
        <f>'MARKAH UTAMA'!AG17</f>
        <v>73</v>
      </c>
      <c r="S14" s="13">
        <f>'MARKAH UTAMA'!AG17*2</f>
        <v>146</v>
      </c>
      <c r="T14" s="37" t="str">
        <f t="shared" si="2"/>
        <v>A</v>
      </c>
      <c r="U14" s="33">
        <f>'MARKAH UTAMA'!AI17</f>
        <v>30</v>
      </c>
      <c r="V14" s="13">
        <f>'MARKAH UTAMA'!AI17*2</f>
        <v>60</v>
      </c>
      <c r="W14" s="26" t="str">
        <f t="shared" si="3"/>
        <v>D</v>
      </c>
      <c r="X14" s="78">
        <f t="shared" si="9"/>
        <v>3</v>
      </c>
      <c r="Y14" s="79">
        <f t="shared" si="10"/>
        <v>1</v>
      </c>
      <c r="Z14" s="79">
        <f t="shared" si="11"/>
        <v>1</v>
      </c>
      <c r="AA14" s="79">
        <f t="shared" si="12"/>
        <v>2</v>
      </c>
      <c r="AB14" s="80">
        <f t="shared" si="13"/>
        <v>0</v>
      </c>
      <c r="AC14" s="11"/>
      <c r="AD14" s="86" t="s">
        <v>99</v>
      </c>
      <c r="AE14" s="86">
        <f>COUNTIF(D$11:D$28,"&lt;60")-(SUM(AE15:AE$18))</f>
        <v>0</v>
      </c>
      <c r="AF14" s="86">
        <f>COUNTIF(F$11:F$28,"&lt;60")-(SUM(AF15:AF$18))</f>
        <v>2</v>
      </c>
      <c r="AG14" s="86">
        <f>COUNTIF(H$11:H$28,"&lt;60")-(SUM(AG15:AG$18))</f>
        <v>2</v>
      </c>
      <c r="AH14" s="86">
        <f>COUNTIF(J$11:J$28,"&lt;60")-(SUM(AH15:AH$18))</f>
        <v>0</v>
      </c>
      <c r="AI14" s="86">
        <f>COUNTIF(L$11:L$28,"&lt;60")-(SUM(AI15:AI$18))</f>
        <v>9</v>
      </c>
      <c r="AJ14" s="86">
        <f>COUNTIF(O$11:O$28,"&lt;60")-(SUM(AJ15:AJ$18))</f>
        <v>8</v>
      </c>
      <c r="AK14" s="86">
        <f>COUNTIF(P$11:P$28,"&lt;60")-(SUM(AK15:AK$18))</f>
        <v>0</v>
      </c>
      <c r="AL14" s="86">
        <f>COUNTIF(R$11:R$28,"&lt;60")-(SUM(AL15:AL$18))</f>
        <v>0</v>
      </c>
      <c r="AM14" s="87"/>
    </row>
    <row r="15" spans="2:39" ht="14.25" thickTop="1">
      <c r="B15" s="42">
        <v>5</v>
      </c>
      <c r="C15" s="44" t="str">
        <f>'MARKAH UTAMA'!C18</f>
        <v>MOHD. MUINUDDIN BIN MASRI</v>
      </c>
      <c r="D15" s="33">
        <f>'MARKAH UTAMA'!L18</f>
        <v>71</v>
      </c>
      <c r="E15" s="30" t="str">
        <f t="shared" si="5"/>
        <v>C</v>
      </c>
      <c r="F15" s="36">
        <f>'MARKAH UTAMA'!Q18</f>
        <v>52</v>
      </c>
      <c r="G15" s="37" t="str">
        <f t="shared" si="6"/>
        <v>D</v>
      </c>
      <c r="H15" s="33">
        <f>'MARKAH UTAMA'!Y18</f>
        <v>41</v>
      </c>
      <c r="I15" s="30" t="str">
        <f t="shared" si="7"/>
        <v>F</v>
      </c>
      <c r="J15" s="36">
        <f>'MARKAH UTAMA'!AA18</f>
        <v>75</v>
      </c>
      <c r="K15" s="37" t="str">
        <f t="shared" si="8"/>
        <v>C</v>
      </c>
      <c r="L15" s="33">
        <f>'MARKAH UTAMA'!AC18</f>
        <v>35</v>
      </c>
      <c r="M15" s="13">
        <f>'MARKAH UTAMA'!AC18*2</f>
        <v>70</v>
      </c>
      <c r="N15" s="30" t="str">
        <f t="shared" si="0"/>
        <v>C</v>
      </c>
      <c r="O15" s="36">
        <f>'MARKAH UTAMA'!AE18</f>
        <v>37</v>
      </c>
      <c r="P15" s="13">
        <f>'MARKAH UTAMA'!AE18*2</f>
        <v>74</v>
      </c>
      <c r="Q15" s="39" t="str">
        <f t="shared" si="1"/>
        <v>C</v>
      </c>
      <c r="R15" s="36">
        <f>'MARKAH UTAMA'!AG18</f>
        <v>70</v>
      </c>
      <c r="S15" s="13">
        <f>'MARKAH UTAMA'!AG18*2</f>
        <v>140</v>
      </c>
      <c r="T15" s="37" t="str">
        <f t="shared" si="2"/>
        <v>A</v>
      </c>
      <c r="U15" s="33">
        <f>'MARKAH UTAMA'!AI18</f>
        <v>36</v>
      </c>
      <c r="V15" s="13">
        <f>'MARKAH UTAMA'!AI18*2</f>
        <v>72</v>
      </c>
      <c r="W15" s="26" t="str">
        <f t="shared" si="3"/>
        <v>C</v>
      </c>
      <c r="X15" s="78">
        <f t="shared" si="9"/>
        <v>1</v>
      </c>
      <c r="Y15" s="79">
        <f t="shared" si="10"/>
        <v>0</v>
      </c>
      <c r="Z15" s="79">
        <f t="shared" si="11"/>
        <v>4</v>
      </c>
      <c r="AA15" s="79">
        <f t="shared" si="12"/>
        <v>1</v>
      </c>
      <c r="AB15" s="80">
        <f t="shared" si="13"/>
        <v>1</v>
      </c>
      <c r="AC15" s="11"/>
      <c r="AD15" s="85" t="s">
        <v>100</v>
      </c>
      <c r="AE15" s="85">
        <f>COUNTIF(D$11:D$28,"&lt;40")-(SUM(AE16:AE$18))</f>
        <v>0</v>
      </c>
      <c r="AF15" s="85">
        <f>COUNTIF(F$11:F$28,"&lt;40")-(SUM(AF16:AF$18))</f>
        <v>0</v>
      </c>
      <c r="AG15" s="85">
        <f>COUNTIF(H$11:H$28,"&lt;40")-(SUM(AG16:AG$18))</f>
        <v>1</v>
      </c>
      <c r="AH15" s="85">
        <f>COUNTIF(J$11:J$28,"&lt;40")-(SUM(AH16:AH$18))</f>
        <v>0</v>
      </c>
      <c r="AI15" s="85">
        <f>COUNTIF(L$11:L$28,"&lt;40")-(SUM(AI16:AI$18))</f>
        <v>2</v>
      </c>
      <c r="AJ15" s="85">
        <f>COUNTIF(O$11:O$28,"&lt;40")-(SUM(AJ16:AJ$18))</f>
        <v>3</v>
      </c>
      <c r="AK15" s="85">
        <f>COUNTIF(P$11:P$28,"&lt;40")-(SUM(AK16:AK$18))</f>
        <v>0</v>
      </c>
      <c r="AL15" s="85">
        <f>COUNTIF(R$11:R$28,"&lt;40")-(SUM(AL16:AL$18))</f>
        <v>0</v>
      </c>
      <c r="AM15" s="84"/>
    </row>
    <row r="16" spans="2:39" ht="13.5">
      <c r="B16" s="42">
        <f t="shared" si="4"/>
        <v>6</v>
      </c>
      <c r="C16" s="44" t="str">
        <f>'MARKAH UTAMA'!C19</f>
        <v>MOHD. RIDZWAN BIN MOKSIN</v>
      </c>
      <c r="D16" s="33">
        <f>'MARKAH UTAMA'!L19</f>
        <v>86</v>
      </c>
      <c r="E16" s="30" t="str">
        <f t="shared" si="5"/>
        <v>B</v>
      </c>
      <c r="F16" s="36">
        <f>'MARKAH UTAMA'!Q19</f>
        <v>89</v>
      </c>
      <c r="G16" s="37" t="str">
        <f t="shared" si="6"/>
        <v>A</v>
      </c>
      <c r="H16" s="33">
        <f>'MARKAH UTAMA'!Y19</f>
        <v>96</v>
      </c>
      <c r="I16" s="30" t="str">
        <f t="shared" si="7"/>
        <v>A</v>
      </c>
      <c r="J16" s="36">
        <f>'MARKAH UTAMA'!AA19</f>
        <v>94</v>
      </c>
      <c r="K16" s="37" t="str">
        <f t="shared" si="8"/>
        <v>A</v>
      </c>
      <c r="L16" s="33">
        <f>'MARKAH UTAMA'!AC19</f>
        <v>48</v>
      </c>
      <c r="M16" s="13">
        <f>'MARKAH UTAMA'!AC19*2</f>
        <v>96</v>
      </c>
      <c r="N16" s="30" t="str">
        <f t="shared" si="0"/>
        <v>A</v>
      </c>
      <c r="O16" s="36">
        <f>'MARKAH UTAMA'!AE19</f>
        <v>47</v>
      </c>
      <c r="P16" s="13">
        <f>'MARKAH UTAMA'!AE19*2</f>
        <v>94</v>
      </c>
      <c r="Q16" s="39" t="str">
        <f t="shared" si="1"/>
        <v>A</v>
      </c>
      <c r="R16" s="36">
        <f>'MARKAH UTAMA'!AG19</f>
        <v>95</v>
      </c>
      <c r="S16" s="13">
        <f>'MARKAH UTAMA'!AG19*2</f>
        <v>190</v>
      </c>
      <c r="T16" s="37" t="str">
        <f t="shared" si="2"/>
        <v>A</v>
      </c>
      <c r="U16" s="33">
        <f>'MARKAH UTAMA'!AI19</f>
        <v>30</v>
      </c>
      <c r="V16" s="13">
        <f>'MARKAH UTAMA'!AI19*2</f>
        <v>60</v>
      </c>
      <c r="W16" s="26" t="str">
        <f t="shared" si="3"/>
        <v>D</v>
      </c>
      <c r="X16" s="78">
        <f t="shared" si="9"/>
        <v>6</v>
      </c>
      <c r="Y16" s="79">
        <f t="shared" si="10"/>
        <v>1</v>
      </c>
      <c r="Z16" s="79">
        <f t="shared" si="11"/>
        <v>0</v>
      </c>
      <c r="AA16" s="79">
        <f t="shared" si="12"/>
        <v>0</v>
      </c>
      <c r="AB16" s="80">
        <f t="shared" si="13"/>
        <v>0</v>
      </c>
      <c r="AC16" s="11"/>
      <c r="AD16" s="85" t="s">
        <v>101</v>
      </c>
      <c r="AE16" s="85">
        <f>COUNTIF(D$11:D$28,"&lt;30")-(SUM(AE17:AE$18))</f>
        <v>0</v>
      </c>
      <c r="AF16" s="85">
        <f>COUNTIF(F$11:F$28,"&lt;30")-(SUM(AF17:AF$18))</f>
        <v>0</v>
      </c>
      <c r="AG16" s="85">
        <f>COUNTIF(H$11:H$28,"&lt;30")-(SUM(AG17:AG$18))</f>
        <v>0</v>
      </c>
      <c r="AH16" s="85">
        <f>COUNTIF(J$11:J$28,"&lt;30")-(SUM(AH17:AH$18))</f>
        <v>0</v>
      </c>
      <c r="AI16" s="85">
        <f>COUNTIF(L$11:L$28,"&lt;30")-(SUM(AI17:AI$18))</f>
        <v>0</v>
      </c>
      <c r="AJ16" s="85">
        <f>COUNTIF(O$11:O$28,"&lt;30")-(SUM(AJ17:AJ$18))</f>
        <v>0</v>
      </c>
      <c r="AK16" s="85">
        <f>COUNTIF(P$11:P$28,"&lt;30")-(SUM(AK17:AK$18))</f>
        <v>0</v>
      </c>
      <c r="AL16" s="85">
        <f>COUNTIF(R$11:R$28,"&lt;30")-(SUM(AL17:AL$18))</f>
        <v>0</v>
      </c>
      <c r="AM16" s="84"/>
    </row>
    <row r="17" spans="2:39" ht="13.5">
      <c r="B17" s="42">
        <f t="shared" si="4"/>
        <v>7</v>
      </c>
      <c r="C17" s="44" t="str">
        <f>'MARKAH UTAMA'!C20</f>
        <v>MOHD. SALLEHUDDIN BIN SERFUDIN</v>
      </c>
      <c r="D17" s="33">
        <f>'MARKAH UTAMA'!L20</f>
        <v>93</v>
      </c>
      <c r="E17" s="30" t="str">
        <f t="shared" si="5"/>
        <v>A</v>
      </c>
      <c r="F17" s="36">
        <f>'MARKAH UTAMA'!Q20</f>
        <v>91</v>
      </c>
      <c r="G17" s="37" t="str">
        <f t="shared" si="6"/>
        <v>A</v>
      </c>
      <c r="H17" s="33">
        <f>'MARKAH UTAMA'!Y20</f>
        <v>84</v>
      </c>
      <c r="I17" s="30" t="str">
        <f t="shared" si="7"/>
        <v>B</v>
      </c>
      <c r="J17" s="36">
        <f>'MARKAH UTAMA'!AA20</f>
        <v>98</v>
      </c>
      <c r="K17" s="37" t="str">
        <f t="shared" si="8"/>
        <v>A</v>
      </c>
      <c r="L17" s="33">
        <f>'MARKAH UTAMA'!AC20</f>
        <v>48</v>
      </c>
      <c r="M17" s="13">
        <f>'MARKAH UTAMA'!AC20*2</f>
        <v>96</v>
      </c>
      <c r="N17" s="30" t="str">
        <f t="shared" si="0"/>
        <v>A</v>
      </c>
      <c r="O17" s="36">
        <f>'MARKAH UTAMA'!AE20</f>
        <v>46</v>
      </c>
      <c r="P17" s="13">
        <f>'MARKAH UTAMA'!AE20*2</f>
        <v>92</v>
      </c>
      <c r="Q17" s="39" t="str">
        <f t="shared" si="1"/>
        <v>A</v>
      </c>
      <c r="R17" s="36">
        <f>'MARKAH UTAMA'!AG20</f>
        <v>94</v>
      </c>
      <c r="S17" s="13">
        <f>'MARKAH UTAMA'!AG20*2</f>
        <v>188</v>
      </c>
      <c r="T17" s="37" t="str">
        <f t="shared" si="2"/>
        <v>A</v>
      </c>
      <c r="U17" s="33">
        <f>'MARKAH UTAMA'!AI20</f>
        <v>37</v>
      </c>
      <c r="V17" s="13">
        <f>'MARKAH UTAMA'!AI20*2</f>
        <v>74</v>
      </c>
      <c r="W17" s="26" t="str">
        <f t="shared" si="3"/>
        <v>C</v>
      </c>
      <c r="X17" s="78">
        <f t="shared" si="9"/>
        <v>6</v>
      </c>
      <c r="Y17" s="79">
        <f t="shared" si="10"/>
        <v>1</v>
      </c>
      <c r="Z17" s="79">
        <f t="shared" si="11"/>
        <v>0</v>
      </c>
      <c r="AA17" s="79">
        <f t="shared" si="12"/>
        <v>0</v>
      </c>
      <c r="AB17" s="80">
        <f t="shared" si="13"/>
        <v>0</v>
      </c>
      <c r="AC17" s="11"/>
      <c r="AD17" s="89" t="s">
        <v>102</v>
      </c>
      <c r="AE17" s="85">
        <f>COUNTIF(D$11:D$28,"&lt;20")-AE18</f>
        <v>0</v>
      </c>
      <c r="AF17" s="85">
        <f>COUNTIF(F$11:F$28,"&lt;20")-AF18</f>
        <v>0</v>
      </c>
      <c r="AG17" s="85">
        <f>COUNTIF(H$11:H$28,"&lt;20")-AG18</f>
        <v>0</v>
      </c>
      <c r="AH17" s="85">
        <f>COUNTIF(J$11:J$28,"&lt;20")-AH18</f>
        <v>0</v>
      </c>
      <c r="AI17" s="85">
        <f>COUNTIF(L$11:L$28,"&lt;20")-AI18</f>
        <v>0</v>
      </c>
      <c r="AJ17" s="85">
        <f>COUNTIF(O$11:O$28,"&lt;20")-AJ18</f>
        <v>0</v>
      </c>
      <c r="AK17" s="85">
        <f>COUNTIF(P$11:P$28,"&lt;20")-AK18</f>
        <v>0</v>
      </c>
      <c r="AL17" s="85">
        <f>COUNTIF(R$11:R$28,"&lt;20")-AL18</f>
        <v>0</v>
      </c>
      <c r="AM17" s="84"/>
    </row>
    <row r="18" spans="2:39" ht="13.5">
      <c r="B18" s="42">
        <f t="shared" si="4"/>
        <v>8</v>
      </c>
      <c r="C18" s="44" t="str">
        <f>'MARKAH UTAMA'!C21</f>
        <v>MOHD. SHARIFUDDIN BIN MATALI</v>
      </c>
      <c r="D18" s="33">
        <f>'MARKAH UTAMA'!L21</f>
        <v>91</v>
      </c>
      <c r="E18" s="30" t="str">
        <f t="shared" si="5"/>
        <v>A</v>
      </c>
      <c r="F18" s="36">
        <f>'MARKAH UTAMA'!Q21</f>
        <v>81</v>
      </c>
      <c r="G18" s="37" t="str">
        <f t="shared" si="6"/>
        <v>B</v>
      </c>
      <c r="H18" s="33">
        <f>'MARKAH UTAMA'!Y21</f>
        <v>78</v>
      </c>
      <c r="I18" s="30" t="str">
        <f t="shared" si="7"/>
        <v>C</v>
      </c>
      <c r="J18" s="36">
        <f>'MARKAH UTAMA'!AA21</f>
        <v>95</v>
      </c>
      <c r="K18" s="37" t="str">
        <f t="shared" si="8"/>
        <v>A</v>
      </c>
      <c r="L18" s="33">
        <f>'MARKAH UTAMA'!AC21</f>
        <v>49</v>
      </c>
      <c r="M18" s="13">
        <f>'MARKAH UTAMA'!AC21*2</f>
        <v>98</v>
      </c>
      <c r="N18" s="30" t="str">
        <f t="shared" si="0"/>
        <v>A</v>
      </c>
      <c r="O18" s="36">
        <f>'MARKAH UTAMA'!AE21</f>
        <v>44</v>
      </c>
      <c r="P18" s="13">
        <f>'MARKAH UTAMA'!AE21*2</f>
        <v>88</v>
      </c>
      <c r="Q18" s="39" t="str">
        <f t="shared" si="1"/>
        <v>B</v>
      </c>
      <c r="R18" s="36">
        <f>'MARKAH UTAMA'!AG21</f>
        <v>89</v>
      </c>
      <c r="S18" s="13">
        <f>'MARKAH UTAMA'!AG21*2</f>
        <v>178</v>
      </c>
      <c r="T18" s="37" t="str">
        <f t="shared" si="2"/>
        <v>A</v>
      </c>
      <c r="U18" s="33">
        <f>'MARKAH UTAMA'!AI21</f>
        <v>37</v>
      </c>
      <c r="V18" s="13">
        <f>'MARKAH UTAMA'!AI21*2</f>
        <v>74</v>
      </c>
      <c r="W18" s="26" t="str">
        <f t="shared" si="3"/>
        <v>C</v>
      </c>
      <c r="X18" s="78">
        <f t="shared" si="9"/>
        <v>4</v>
      </c>
      <c r="Y18" s="79">
        <f t="shared" si="10"/>
        <v>2</v>
      </c>
      <c r="Z18" s="79">
        <f t="shared" si="11"/>
        <v>1</v>
      </c>
      <c r="AA18" s="79">
        <f t="shared" si="12"/>
        <v>0</v>
      </c>
      <c r="AB18" s="80">
        <f t="shared" si="13"/>
        <v>0</v>
      </c>
      <c r="AC18" s="11"/>
      <c r="AD18" s="85" t="s">
        <v>103</v>
      </c>
      <c r="AE18" s="85">
        <f>COUNTIF(D$11:D$28,"&lt;10")</f>
        <v>0</v>
      </c>
      <c r="AF18" s="85">
        <f>COUNTIF(F$11:F$28,"&lt;10")</f>
        <v>0</v>
      </c>
      <c r="AG18" s="85">
        <f>COUNTIF(H$11:H$28,"&lt;10")</f>
        <v>0</v>
      </c>
      <c r="AH18" s="85">
        <f>COUNTIF(J$11:J$28,"&lt;10")</f>
        <v>0</v>
      </c>
      <c r="AI18" s="85">
        <f>COUNTIF(L$11:L$28,"&lt;10")</f>
        <v>0</v>
      </c>
      <c r="AJ18" s="85">
        <f>COUNTIF(O$11:O$28,"&lt;10")</f>
        <v>0</v>
      </c>
      <c r="AK18" s="85">
        <f>COUNTIF(P$11:P$28,"&lt;10")</f>
        <v>0</v>
      </c>
      <c r="AL18" s="85">
        <f>COUNTIF(R$11:R$28,"&lt;10")</f>
        <v>0</v>
      </c>
      <c r="AM18" s="84"/>
    </row>
    <row r="19" spans="2:48" ht="13.5">
      <c r="B19" s="42">
        <v>9</v>
      </c>
      <c r="C19" s="44" t="str">
        <f>'MARKAH UTAMA'!C22</f>
        <v>MOHD. SILMI SANIM BIN SABLI</v>
      </c>
      <c r="D19" s="33">
        <f>'MARKAH UTAMA'!L22</f>
        <v>77</v>
      </c>
      <c r="E19" s="30" t="str">
        <f t="shared" si="5"/>
        <v>C</v>
      </c>
      <c r="F19" s="36">
        <f>'MARKAH UTAMA'!Q22</f>
        <v>68</v>
      </c>
      <c r="G19" s="37" t="str">
        <f t="shared" si="6"/>
        <v>D</v>
      </c>
      <c r="H19" s="33">
        <f>'MARKAH UTAMA'!Y22</f>
        <v>70</v>
      </c>
      <c r="I19" s="30" t="str">
        <f t="shared" si="7"/>
        <v>C</v>
      </c>
      <c r="J19" s="36">
        <f>'MARKAH UTAMA'!AA22</f>
        <v>76</v>
      </c>
      <c r="K19" s="37" t="str">
        <f t="shared" si="8"/>
        <v>C</v>
      </c>
      <c r="L19" s="33">
        <f>'MARKAH UTAMA'!AC22</f>
        <v>41</v>
      </c>
      <c r="M19" s="13">
        <f>'MARKAH UTAMA'!AC22*2</f>
        <v>82</v>
      </c>
      <c r="N19" s="30" t="str">
        <f t="shared" si="0"/>
        <v>B</v>
      </c>
      <c r="O19" s="36">
        <f>'MARKAH UTAMA'!AE22</f>
        <v>48</v>
      </c>
      <c r="P19" s="13">
        <f>'MARKAH UTAMA'!AE22*2</f>
        <v>96</v>
      </c>
      <c r="Q19" s="39" t="str">
        <f t="shared" si="1"/>
        <v>A</v>
      </c>
      <c r="R19" s="36">
        <f>'MARKAH UTAMA'!AG22</f>
        <v>85</v>
      </c>
      <c r="S19" s="13">
        <f>'MARKAH UTAMA'!AG22*2</f>
        <v>170</v>
      </c>
      <c r="T19" s="37" t="str">
        <f t="shared" si="2"/>
        <v>A</v>
      </c>
      <c r="U19" s="33">
        <f>'MARKAH UTAMA'!AI22</f>
        <v>37</v>
      </c>
      <c r="V19" s="13">
        <f>'MARKAH UTAMA'!AI22*2</f>
        <v>74</v>
      </c>
      <c r="W19" s="26" t="str">
        <f t="shared" si="3"/>
        <v>C</v>
      </c>
      <c r="X19" s="78">
        <f t="shared" si="9"/>
        <v>2</v>
      </c>
      <c r="Y19" s="79">
        <f t="shared" si="10"/>
        <v>1</v>
      </c>
      <c r="Z19" s="79">
        <f t="shared" si="11"/>
        <v>3</v>
      </c>
      <c r="AA19" s="79">
        <f t="shared" si="12"/>
        <v>1</v>
      </c>
      <c r="AB19" s="80">
        <f t="shared" si="13"/>
        <v>0</v>
      </c>
      <c r="AC19" s="11"/>
      <c r="AD19" s="91"/>
      <c r="AE19" s="90"/>
      <c r="AF19" s="90"/>
      <c r="AG19" s="90"/>
      <c r="AH19" s="90"/>
      <c r="AI19" s="90"/>
      <c r="AJ19" s="90"/>
      <c r="AK19" s="90"/>
      <c r="AL19" s="90"/>
      <c r="AM19" s="1"/>
      <c r="AN19" s="1"/>
      <c r="AO19" s="1"/>
      <c r="AP19" s="1"/>
      <c r="AQ19" s="1"/>
      <c r="AR19" s="1"/>
      <c r="AS19" s="1"/>
      <c r="AT19" s="1"/>
      <c r="AU19" s="1"/>
      <c r="AV19" s="1"/>
    </row>
    <row r="20" spans="2:48" ht="13.5">
      <c r="B20" s="42">
        <f t="shared" si="4"/>
        <v>10</v>
      </c>
      <c r="C20" s="44" t="str">
        <f>'MARKAH UTAMA'!C23</f>
        <v>MOHD. SYAZWIE BIN ASMALI</v>
      </c>
      <c r="D20" s="33">
        <f>'MARKAH UTAMA'!L23</f>
        <v>85</v>
      </c>
      <c r="E20" s="30" t="str">
        <f t="shared" si="5"/>
        <v>B</v>
      </c>
      <c r="F20" s="36">
        <f>'MARKAH UTAMA'!Q23</f>
        <v>73</v>
      </c>
      <c r="G20" s="37" t="str">
        <f t="shared" si="6"/>
        <v>C</v>
      </c>
      <c r="H20" s="33">
        <f>'MARKAH UTAMA'!Y23</f>
        <v>91</v>
      </c>
      <c r="I20" s="30" t="str">
        <f t="shared" si="7"/>
        <v>A</v>
      </c>
      <c r="J20" s="36">
        <f>'MARKAH UTAMA'!AA23</f>
        <v>97</v>
      </c>
      <c r="K20" s="37" t="str">
        <f t="shared" si="8"/>
        <v>A</v>
      </c>
      <c r="L20" s="33">
        <f>'MARKAH UTAMA'!AC23</f>
        <v>48</v>
      </c>
      <c r="M20" s="13">
        <f>'MARKAH UTAMA'!AC23*2</f>
        <v>96</v>
      </c>
      <c r="N20" s="30" t="str">
        <f t="shared" si="0"/>
        <v>A</v>
      </c>
      <c r="O20" s="36">
        <f>'MARKAH UTAMA'!AE23</f>
        <v>43</v>
      </c>
      <c r="P20" s="13">
        <f>'MARKAH UTAMA'!AE23*2</f>
        <v>86</v>
      </c>
      <c r="Q20" s="39" t="str">
        <f t="shared" si="1"/>
        <v>B</v>
      </c>
      <c r="R20" s="36">
        <f>'MARKAH UTAMA'!AG23</f>
        <v>86</v>
      </c>
      <c r="S20" s="13">
        <f>'MARKAH UTAMA'!AG23*2</f>
        <v>172</v>
      </c>
      <c r="T20" s="37" t="str">
        <f t="shared" si="2"/>
        <v>A</v>
      </c>
      <c r="U20" s="33">
        <f>'MARKAH UTAMA'!AI23</f>
        <v>39</v>
      </c>
      <c r="V20" s="13">
        <f>'MARKAH UTAMA'!AI23*2</f>
        <v>78</v>
      </c>
      <c r="W20" s="26" t="str">
        <f t="shared" si="3"/>
        <v>C</v>
      </c>
      <c r="X20" s="78">
        <f t="shared" si="9"/>
        <v>4</v>
      </c>
      <c r="Y20" s="79">
        <f t="shared" si="10"/>
        <v>2</v>
      </c>
      <c r="Z20" s="79">
        <f t="shared" si="11"/>
        <v>1</v>
      </c>
      <c r="AA20" s="79">
        <f t="shared" si="12"/>
        <v>0</v>
      </c>
      <c r="AB20" s="80">
        <f t="shared" si="13"/>
        <v>0</v>
      </c>
      <c r="AC20" s="11"/>
      <c r="AD20" s="90"/>
      <c r="AE20" s="90"/>
      <c r="AF20" s="90"/>
      <c r="AG20" s="90"/>
      <c r="AH20" s="90"/>
      <c r="AI20" s="90"/>
      <c r="AJ20" s="90"/>
      <c r="AK20" s="90"/>
      <c r="AL20" s="90"/>
      <c r="AM20" s="1"/>
      <c r="AN20" s="1"/>
      <c r="AO20" s="1"/>
      <c r="AP20" s="1"/>
      <c r="AQ20" s="1"/>
      <c r="AR20" s="1"/>
      <c r="AS20" s="1"/>
      <c r="AT20" s="1"/>
      <c r="AU20" s="1"/>
      <c r="AV20" s="1"/>
    </row>
    <row r="21" spans="2:29" ht="13.5">
      <c r="B21" s="42">
        <f t="shared" si="4"/>
        <v>11</v>
      </c>
      <c r="C21" s="44" t="str">
        <f>'MARKAH UTAMA'!C24</f>
        <v>AIMI ZUNNURAIN BINTI HJ. ZULKIFLI</v>
      </c>
      <c r="D21" s="33">
        <f>'MARKAH UTAMA'!L24</f>
        <v>96</v>
      </c>
      <c r="E21" s="30" t="str">
        <f t="shared" si="5"/>
        <v>A</v>
      </c>
      <c r="F21" s="36">
        <f>'MARKAH UTAMA'!Q24</f>
        <v>95</v>
      </c>
      <c r="G21" s="37" t="str">
        <f t="shared" si="6"/>
        <v>A</v>
      </c>
      <c r="H21" s="33">
        <f>'MARKAH UTAMA'!Y24</f>
        <v>100</v>
      </c>
      <c r="I21" s="30" t="str">
        <f t="shared" si="7"/>
        <v>A</v>
      </c>
      <c r="J21" s="36">
        <f>'MARKAH UTAMA'!AA24</f>
        <v>100</v>
      </c>
      <c r="K21" s="37" t="str">
        <f t="shared" si="8"/>
        <v>A</v>
      </c>
      <c r="L21" s="33">
        <f>'MARKAH UTAMA'!AC24</f>
        <v>50</v>
      </c>
      <c r="M21" s="13">
        <f>'MARKAH UTAMA'!AC24*2</f>
        <v>100</v>
      </c>
      <c r="N21" s="30" t="str">
        <f t="shared" si="0"/>
        <v>A</v>
      </c>
      <c r="O21" s="36">
        <f>'MARKAH UTAMA'!AE24</f>
        <v>46</v>
      </c>
      <c r="P21" s="13">
        <f>'MARKAH UTAMA'!AE24*2</f>
        <v>92</v>
      </c>
      <c r="Q21" s="39" t="str">
        <f t="shared" si="1"/>
        <v>A</v>
      </c>
      <c r="R21" s="36">
        <f>'MARKAH UTAMA'!AG24</f>
        <v>97</v>
      </c>
      <c r="S21" s="13">
        <f>'MARKAH UTAMA'!AG24*2</f>
        <v>194</v>
      </c>
      <c r="T21" s="37" t="str">
        <f t="shared" si="2"/>
        <v>A</v>
      </c>
      <c r="U21" s="33">
        <f>'MARKAH UTAMA'!AI24</f>
        <v>37</v>
      </c>
      <c r="V21" s="13">
        <f>'MARKAH UTAMA'!AI24*2</f>
        <v>74</v>
      </c>
      <c r="W21" s="26" t="str">
        <f t="shared" si="3"/>
        <v>C</v>
      </c>
      <c r="X21" s="78">
        <f t="shared" si="9"/>
        <v>7</v>
      </c>
      <c r="Y21" s="79">
        <f t="shared" si="10"/>
        <v>0</v>
      </c>
      <c r="Z21" s="79">
        <f t="shared" si="11"/>
        <v>0</v>
      </c>
      <c r="AA21" s="79">
        <f t="shared" si="12"/>
        <v>0</v>
      </c>
      <c r="AB21" s="80">
        <f t="shared" si="13"/>
        <v>0</v>
      </c>
      <c r="AC21" s="11"/>
    </row>
    <row r="22" spans="2:29" ht="13.5">
      <c r="B22" s="42">
        <f t="shared" si="4"/>
        <v>12</v>
      </c>
      <c r="C22" s="44" t="e">
        <f>'MARKAH UTAMA'!#REF!</f>
        <v>#REF!</v>
      </c>
      <c r="D22" s="33" t="e">
        <f>'MARKAH UTAMA'!#REF!</f>
        <v>#REF!</v>
      </c>
      <c r="E22" s="30" t="e">
        <f t="shared" si="5"/>
        <v>#REF!</v>
      </c>
      <c r="F22" s="36" t="e">
        <f>'MARKAH UTAMA'!#REF!</f>
        <v>#REF!</v>
      </c>
      <c r="G22" s="37" t="e">
        <f t="shared" si="6"/>
        <v>#REF!</v>
      </c>
      <c r="H22" s="33" t="e">
        <f>'MARKAH UTAMA'!#REF!</f>
        <v>#REF!</v>
      </c>
      <c r="I22" s="30" t="e">
        <f t="shared" si="7"/>
        <v>#REF!</v>
      </c>
      <c r="J22" s="36" t="e">
        <f>'MARKAH UTAMA'!#REF!</f>
        <v>#REF!</v>
      </c>
      <c r="K22" s="37" t="e">
        <f t="shared" si="8"/>
        <v>#REF!</v>
      </c>
      <c r="L22" s="33" t="e">
        <f>'MARKAH UTAMA'!#REF!</f>
        <v>#REF!</v>
      </c>
      <c r="M22" s="13" t="e">
        <f>'MARKAH UTAMA'!#REF!*2</f>
        <v>#REF!</v>
      </c>
      <c r="N22" s="30" t="e">
        <f t="shared" si="0"/>
        <v>#REF!</v>
      </c>
      <c r="O22" s="36" t="e">
        <f>'MARKAH UTAMA'!#REF!</f>
        <v>#REF!</v>
      </c>
      <c r="P22" s="13" t="e">
        <f>'MARKAH UTAMA'!#REF!*2</f>
        <v>#REF!</v>
      </c>
      <c r="Q22" s="39" t="e">
        <f t="shared" si="1"/>
        <v>#REF!</v>
      </c>
      <c r="R22" s="36" t="e">
        <f>'MARKAH UTAMA'!#REF!</f>
        <v>#REF!</v>
      </c>
      <c r="S22" s="13" t="e">
        <f>'MARKAH UTAMA'!#REF!*2</f>
        <v>#REF!</v>
      </c>
      <c r="T22" s="37" t="e">
        <f t="shared" si="2"/>
        <v>#REF!</v>
      </c>
      <c r="U22" s="33" t="e">
        <f>'MARKAH UTAMA'!#REF!</f>
        <v>#REF!</v>
      </c>
      <c r="V22" s="13" t="e">
        <f>'MARKAH UTAMA'!#REF!*2</f>
        <v>#REF!</v>
      </c>
      <c r="W22" s="26" t="e">
        <f t="shared" si="3"/>
        <v>#REF!</v>
      </c>
      <c r="X22" s="78">
        <f t="shared" si="9"/>
        <v>0</v>
      </c>
      <c r="Y22" s="79">
        <f t="shared" si="10"/>
        <v>0</v>
      </c>
      <c r="Z22" s="79">
        <f t="shared" si="11"/>
        <v>0</v>
      </c>
      <c r="AA22" s="79">
        <f t="shared" si="12"/>
        <v>0</v>
      </c>
      <c r="AB22" s="80">
        <f t="shared" si="13"/>
        <v>0</v>
      </c>
      <c r="AC22" s="11"/>
    </row>
    <row r="23" spans="2:29" ht="13.5">
      <c r="B23" s="42">
        <v>13</v>
      </c>
      <c r="C23" s="44" t="e">
        <f>'MARKAH UTAMA'!#REF!</f>
        <v>#REF!</v>
      </c>
      <c r="D23" s="33" t="e">
        <f>'MARKAH UTAMA'!#REF!</f>
        <v>#REF!</v>
      </c>
      <c r="E23" s="30" t="e">
        <f t="shared" si="5"/>
        <v>#REF!</v>
      </c>
      <c r="F23" s="36" t="e">
        <f>'MARKAH UTAMA'!#REF!</f>
        <v>#REF!</v>
      </c>
      <c r="G23" s="37" t="e">
        <f t="shared" si="6"/>
        <v>#REF!</v>
      </c>
      <c r="H23" s="33" t="e">
        <f>'MARKAH UTAMA'!#REF!</f>
        <v>#REF!</v>
      </c>
      <c r="I23" s="30" t="e">
        <f t="shared" si="7"/>
        <v>#REF!</v>
      </c>
      <c r="J23" s="36" t="e">
        <f>'MARKAH UTAMA'!#REF!</f>
        <v>#REF!</v>
      </c>
      <c r="K23" s="37" t="e">
        <f t="shared" si="8"/>
        <v>#REF!</v>
      </c>
      <c r="L23" s="33" t="e">
        <f>'MARKAH UTAMA'!#REF!</f>
        <v>#REF!</v>
      </c>
      <c r="M23" s="13" t="e">
        <f>'MARKAH UTAMA'!#REF!*2</f>
        <v>#REF!</v>
      </c>
      <c r="N23" s="30" t="e">
        <f t="shared" si="0"/>
        <v>#REF!</v>
      </c>
      <c r="O23" s="36" t="e">
        <f>'MARKAH UTAMA'!#REF!</f>
        <v>#REF!</v>
      </c>
      <c r="P23" s="13" t="e">
        <f>'MARKAH UTAMA'!#REF!*2</f>
        <v>#REF!</v>
      </c>
      <c r="Q23" s="39" t="e">
        <f t="shared" si="1"/>
        <v>#REF!</v>
      </c>
      <c r="R23" s="36" t="e">
        <f>'MARKAH UTAMA'!#REF!</f>
        <v>#REF!</v>
      </c>
      <c r="S23" s="13" t="e">
        <f>'MARKAH UTAMA'!#REF!*2</f>
        <v>#REF!</v>
      </c>
      <c r="T23" s="37" t="e">
        <f t="shared" si="2"/>
        <v>#REF!</v>
      </c>
      <c r="U23" s="33" t="e">
        <f>'MARKAH UTAMA'!#REF!</f>
        <v>#REF!</v>
      </c>
      <c r="V23" s="13" t="e">
        <f>'MARKAH UTAMA'!#REF!*2</f>
        <v>#REF!</v>
      </c>
      <c r="W23" s="26" t="e">
        <f t="shared" si="3"/>
        <v>#REF!</v>
      </c>
      <c r="X23" s="78">
        <f t="shared" si="9"/>
        <v>0</v>
      </c>
      <c r="Y23" s="79">
        <f t="shared" si="10"/>
        <v>0</v>
      </c>
      <c r="Z23" s="79">
        <f t="shared" si="11"/>
        <v>0</v>
      </c>
      <c r="AA23" s="79">
        <f t="shared" si="12"/>
        <v>0</v>
      </c>
      <c r="AB23" s="80">
        <f t="shared" si="13"/>
        <v>0</v>
      </c>
      <c r="AC23" s="11"/>
    </row>
    <row r="24" spans="2:29" ht="13.5">
      <c r="B24" s="42">
        <f t="shared" si="4"/>
        <v>14</v>
      </c>
      <c r="C24" s="44" t="e">
        <f>'MARKAH UTAMA'!#REF!</f>
        <v>#REF!</v>
      </c>
      <c r="D24" s="33" t="e">
        <f>'MARKAH UTAMA'!#REF!</f>
        <v>#REF!</v>
      </c>
      <c r="E24" s="30" t="e">
        <f t="shared" si="5"/>
        <v>#REF!</v>
      </c>
      <c r="F24" s="36" t="e">
        <f>'MARKAH UTAMA'!#REF!</f>
        <v>#REF!</v>
      </c>
      <c r="G24" s="37" t="e">
        <f t="shared" si="6"/>
        <v>#REF!</v>
      </c>
      <c r="H24" s="33" t="e">
        <f>'MARKAH UTAMA'!#REF!</f>
        <v>#REF!</v>
      </c>
      <c r="I24" s="30" t="e">
        <f t="shared" si="7"/>
        <v>#REF!</v>
      </c>
      <c r="J24" s="36" t="e">
        <f>'MARKAH UTAMA'!#REF!</f>
        <v>#REF!</v>
      </c>
      <c r="K24" s="37" t="e">
        <f t="shared" si="8"/>
        <v>#REF!</v>
      </c>
      <c r="L24" s="33" t="e">
        <f>'MARKAH UTAMA'!#REF!</f>
        <v>#REF!</v>
      </c>
      <c r="M24" s="13" t="e">
        <f>'MARKAH UTAMA'!#REF!*2</f>
        <v>#REF!</v>
      </c>
      <c r="N24" s="30" t="e">
        <f t="shared" si="0"/>
        <v>#REF!</v>
      </c>
      <c r="O24" s="36" t="e">
        <f>'MARKAH UTAMA'!#REF!</f>
        <v>#REF!</v>
      </c>
      <c r="P24" s="13" t="e">
        <f>'MARKAH UTAMA'!#REF!*2</f>
        <v>#REF!</v>
      </c>
      <c r="Q24" s="39" t="e">
        <f t="shared" si="1"/>
        <v>#REF!</v>
      </c>
      <c r="R24" s="36" t="e">
        <f>'MARKAH UTAMA'!#REF!</f>
        <v>#REF!</v>
      </c>
      <c r="S24" s="13" t="e">
        <f>'MARKAH UTAMA'!#REF!*2</f>
        <v>#REF!</v>
      </c>
      <c r="T24" s="37" t="e">
        <f t="shared" si="2"/>
        <v>#REF!</v>
      </c>
      <c r="U24" s="33" t="e">
        <f>'MARKAH UTAMA'!#REF!</f>
        <v>#REF!</v>
      </c>
      <c r="V24" s="13" t="e">
        <f>'MARKAH UTAMA'!#REF!*2</f>
        <v>#REF!</v>
      </c>
      <c r="W24" s="26" t="e">
        <f t="shared" si="3"/>
        <v>#REF!</v>
      </c>
      <c r="X24" s="78">
        <f t="shared" si="9"/>
        <v>0</v>
      </c>
      <c r="Y24" s="79">
        <f t="shared" si="10"/>
        <v>0</v>
      </c>
      <c r="Z24" s="79">
        <f t="shared" si="11"/>
        <v>0</v>
      </c>
      <c r="AA24" s="79">
        <f t="shared" si="12"/>
        <v>0</v>
      </c>
      <c r="AB24" s="80">
        <f t="shared" si="13"/>
        <v>0</v>
      </c>
      <c r="AC24" s="11"/>
    </row>
    <row r="25" spans="2:29" ht="13.5">
      <c r="B25" s="42">
        <f>B24+1</f>
        <v>15</v>
      </c>
      <c r="C25" s="44" t="s">
        <v>104</v>
      </c>
      <c r="D25" s="33"/>
      <c r="E25" s="30"/>
      <c r="F25" s="36"/>
      <c r="G25" s="37"/>
      <c r="H25" s="33"/>
      <c r="I25" s="30"/>
      <c r="J25" s="36"/>
      <c r="K25" s="37"/>
      <c r="L25" s="33"/>
      <c r="M25" s="13"/>
      <c r="N25" s="30"/>
      <c r="O25" s="36"/>
      <c r="P25" s="13"/>
      <c r="Q25" s="39"/>
      <c r="R25" s="36"/>
      <c r="S25" s="13"/>
      <c r="T25" s="37"/>
      <c r="U25" s="33"/>
      <c r="V25" s="13"/>
      <c r="W25" s="26"/>
      <c r="X25" s="78"/>
      <c r="Y25" s="79"/>
      <c r="Z25" s="79"/>
      <c r="AA25" s="79"/>
      <c r="AB25" s="80"/>
      <c r="AC25" s="11"/>
    </row>
    <row r="26" spans="2:29" ht="13.5">
      <c r="B26" s="42">
        <f>B25+1</f>
        <v>16</v>
      </c>
      <c r="C26" s="44" t="s">
        <v>110</v>
      </c>
      <c r="D26" s="33"/>
      <c r="E26" s="30"/>
      <c r="F26" s="36"/>
      <c r="G26" s="37"/>
      <c r="H26" s="33"/>
      <c r="I26" s="30"/>
      <c r="J26" s="36"/>
      <c r="K26" s="37"/>
      <c r="L26" s="33"/>
      <c r="M26" s="13"/>
      <c r="N26" s="30"/>
      <c r="O26" s="36"/>
      <c r="P26" s="13"/>
      <c r="Q26" s="39"/>
      <c r="R26" s="36"/>
      <c r="S26" s="13"/>
      <c r="T26" s="37"/>
      <c r="U26" s="33"/>
      <c r="V26" s="13"/>
      <c r="W26" s="26"/>
      <c r="X26" s="78"/>
      <c r="Y26" s="79"/>
      <c r="Z26" s="79"/>
      <c r="AA26" s="79"/>
      <c r="AB26" s="80"/>
      <c r="AC26" s="11"/>
    </row>
    <row r="27" spans="2:29" ht="13.5">
      <c r="B27" s="42">
        <f>B26+1</f>
        <v>17</v>
      </c>
      <c r="C27" s="44" t="s">
        <v>105</v>
      </c>
      <c r="D27" s="34"/>
      <c r="E27" s="31"/>
      <c r="F27" s="38"/>
      <c r="G27" s="39"/>
      <c r="H27" s="34"/>
      <c r="I27" s="31"/>
      <c r="J27" s="38"/>
      <c r="K27" s="39"/>
      <c r="L27" s="64"/>
      <c r="M27" s="15"/>
      <c r="N27" s="31"/>
      <c r="O27" s="69"/>
      <c r="P27" s="15"/>
      <c r="Q27" s="39"/>
      <c r="R27" s="69"/>
      <c r="S27" s="14"/>
      <c r="T27" s="39"/>
      <c r="U27" s="64"/>
      <c r="V27" s="14"/>
      <c r="W27" s="26"/>
      <c r="X27" s="78"/>
      <c r="Y27" s="79"/>
      <c r="Z27" s="79"/>
      <c r="AA27" s="79"/>
      <c r="AB27" s="80"/>
      <c r="AC27" s="11"/>
    </row>
    <row r="28" spans="2:29" ht="14.25" thickBot="1">
      <c r="B28" s="43">
        <f>B27+1</f>
        <v>18</v>
      </c>
      <c r="C28" s="45" t="s">
        <v>106</v>
      </c>
      <c r="D28" s="35"/>
      <c r="E28" s="32"/>
      <c r="F28" s="40"/>
      <c r="G28" s="41"/>
      <c r="H28" s="35"/>
      <c r="I28" s="32"/>
      <c r="J28" s="40"/>
      <c r="K28" s="41"/>
      <c r="L28" s="65"/>
      <c r="M28" s="27"/>
      <c r="N28" s="32"/>
      <c r="O28" s="70"/>
      <c r="P28" s="27"/>
      <c r="Q28" s="41"/>
      <c r="R28" s="70"/>
      <c r="S28" s="28"/>
      <c r="T28" s="41"/>
      <c r="U28" s="65"/>
      <c r="V28" s="28"/>
      <c r="W28" s="29"/>
      <c r="X28" s="81"/>
      <c r="Y28" s="82"/>
      <c r="Z28" s="82"/>
      <c r="AA28" s="82"/>
      <c r="AB28" s="83"/>
      <c r="AC28" s="11"/>
    </row>
    <row r="29" spans="2:29" ht="14.25" thickTop="1">
      <c r="B29" s="11"/>
      <c r="C29" s="11"/>
      <c r="D29" s="16"/>
      <c r="E29" s="16"/>
      <c r="F29" s="16"/>
      <c r="G29" s="16"/>
      <c r="H29" s="16"/>
      <c r="I29" s="16"/>
      <c r="J29" s="16"/>
      <c r="K29" s="16"/>
      <c r="L29" s="16"/>
      <c r="M29" s="16"/>
      <c r="N29" s="16"/>
      <c r="O29" s="16"/>
      <c r="P29" s="16"/>
      <c r="Q29" s="16"/>
      <c r="R29" s="16"/>
      <c r="S29" s="16"/>
      <c r="T29" s="16"/>
      <c r="U29" s="16"/>
      <c r="V29" s="16"/>
      <c r="W29" s="16"/>
      <c r="X29" s="17"/>
      <c r="Y29" s="17"/>
      <c r="Z29" s="17"/>
      <c r="AA29" s="17"/>
      <c r="AB29" s="17"/>
      <c r="AC29" s="11"/>
    </row>
    <row r="30" spans="2:28" ht="12.75">
      <c r="B30" s="18" t="s">
        <v>81</v>
      </c>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row>
    <row r="31" spans="2:29" ht="12.75">
      <c r="B31" s="19"/>
      <c r="C31" s="19"/>
      <c r="D31" s="19" t="s">
        <v>82</v>
      </c>
      <c r="E31" s="19"/>
      <c r="F31" s="19" t="s">
        <v>82</v>
      </c>
      <c r="G31" s="19"/>
      <c r="H31" s="19" t="s">
        <v>82</v>
      </c>
      <c r="I31" s="19"/>
      <c r="J31" s="19" t="s">
        <v>82</v>
      </c>
      <c r="K31" s="19"/>
      <c r="L31" s="19"/>
      <c r="M31" s="19" t="s">
        <v>82</v>
      </c>
      <c r="N31" s="19"/>
      <c r="O31" s="19"/>
      <c r="P31" s="19" t="s">
        <v>82</v>
      </c>
      <c r="Q31" s="19"/>
      <c r="R31" s="19"/>
      <c r="S31" s="19"/>
      <c r="T31" s="19"/>
      <c r="U31" s="19"/>
      <c r="V31" s="19"/>
      <c r="W31" s="19"/>
      <c r="X31" s="19"/>
      <c r="Y31" s="19"/>
      <c r="Z31" s="19"/>
      <c r="AA31" s="19"/>
      <c r="AB31" s="19"/>
      <c r="AC31" s="20"/>
    </row>
    <row r="32" spans="2:29" ht="12.75">
      <c r="B32" s="21"/>
      <c r="C32" s="21" t="s">
        <v>76</v>
      </c>
      <c r="D32" s="22">
        <f>(E32/C48)</f>
        <v>0.16666666666666666</v>
      </c>
      <c r="E32" s="23">
        <f>COUNTIF(E11:E28,"A")</f>
        <v>3</v>
      </c>
      <c r="F32" s="22">
        <f>(G32/E48)</f>
        <v>0.21428571428571427</v>
      </c>
      <c r="G32" s="23">
        <f>COUNTIF(G11:G28,"A")</f>
        <v>3</v>
      </c>
      <c r="H32" s="22">
        <f>(I32/G48)</f>
        <v>0.21428571428571427</v>
      </c>
      <c r="I32" s="23">
        <f>COUNTIF(I11:I28,"A")</f>
        <v>3</v>
      </c>
      <c r="J32" s="22">
        <f>(K32/I48)</f>
        <v>0.5</v>
      </c>
      <c r="K32" s="23">
        <f>COUNTIF(K11:K28,"A")</f>
        <v>7</v>
      </c>
      <c r="L32" s="22">
        <f>(N32/K48)</f>
        <v>0.5</v>
      </c>
      <c r="M32" s="24" t="e">
        <f>(N32/SEMUA)</f>
        <v>#DIV/0!</v>
      </c>
      <c r="N32" s="23">
        <f>COUNTIF(N11:N28,"A")</f>
        <v>7</v>
      </c>
      <c r="O32" s="22">
        <f>(Q32/N48)</f>
        <v>0.35714285714285715</v>
      </c>
      <c r="P32" s="24" t="e">
        <f>(Q32/SEMUA)</f>
        <v>#DIV/0!</v>
      </c>
      <c r="Q32" s="23">
        <f>COUNTIF(Q11:Q28,"A")</f>
        <v>5</v>
      </c>
      <c r="R32" s="22">
        <f>(T32/Q48)</f>
        <v>0.7857142857142857</v>
      </c>
      <c r="S32" s="25"/>
      <c r="T32" s="23">
        <f>COUNTIF(T11:T28,"A")</f>
        <v>11</v>
      </c>
      <c r="U32" s="22">
        <f>(W32/T48)</f>
        <v>0</v>
      </c>
      <c r="V32" s="25"/>
      <c r="W32" s="23">
        <f>COUNTIF(W11:W28,"A")</f>
        <v>0</v>
      </c>
      <c r="X32" s="21"/>
      <c r="Y32" s="23"/>
      <c r="Z32" s="21"/>
      <c r="AA32" s="23"/>
      <c r="AB32" s="23"/>
      <c r="AC32" s="21"/>
    </row>
    <row r="33" spans="2:29" ht="12.75">
      <c r="B33" s="21"/>
      <c r="C33" s="21" t="s">
        <v>77</v>
      </c>
      <c r="D33" s="22">
        <f>(E33/C48)</f>
        <v>0.16666666666666666</v>
      </c>
      <c r="E33" s="23">
        <f>COUNTIF(E11:E28,"B")</f>
        <v>3</v>
      </c>
      <c r="F33" s="22">
        <f>(G33/E48)</f>
        <v>0.07142857142857142</v>
      </c>
      <c r="G33" s="23">
        <f>COUNTIF(G11:G28,"B")</f>
        <v>1</v>
      </c>
      <c r="H33" s="22">
        <f>(I33/G48)</f>
        <v>0.07142857142857142</v>
      </c>
      <c r="I33" s="23">
        <f>COUNTIF(I11:I28,"B")</f>
        <v>1</v>
      </c>
      <c r="J33" s="22">
        <f>(K33/I48)</f>
        <v>0.07142857142857142</v>
      </c>
      <c r="K33" s="23">
        <f>COUNTIF(K11:K28,"B")</f>
        <v>1</v>
      </c>
      <c r="L33" s="22">
        <f>(N33/K48)</f>
        <v>0.14285714285714285</v>
      </c>
      <c r="M33" s="24" t="e">
        <f>(N33/SEMUA)</f>
        <v>#DIV/0!</v>
      </c>
      <c r="N33" s="23">
        <f>COUNTIF(N11:N28,"B")</f>
        <v>2</v>
      </c>
      <c r="O33" s="22">
        <f>(Q33/N48)</f>
        <v>0.21428571428571427</v>
      </c>
      <c r="P33" s="24" t="e">
        <f>(Q33/SEMUA)</f>
        <v>#DIV/0!</v>
      </c>
      <c r="Q33" s="23">
        <f>COUNTIF(Q11:Q28,"B")</f>
        <v>3</v>
      </c>
      <c r="R33" s="22">
        <f>(T33/Q48)</f>
        <v>0</v>
      </c>
      <c r="S33" s="25"/>
      <c r="T33" s="23">
        <f>COUNTIF(T11:T28,"B")</f>
        <v>0</v>
      </c>
      <c r="U33" s="22">
        <f>(W33/T48)</f>
        <v>0</v>
      </c>
      <c r="V33" s="25"/>
      <c r="W33" s="23">
        <f>COUNTIF(W11:W28,"B")</f>
        <v>0</v>
      </c>
      <c r="X33" s="21"/>
      <c r="Y33" s="21"/>
      <c r="Z33" s="21"/>
      <c r="AA33" s="21"/>
      <c r="AB33" s="21"/>
      <c r="AC33" s="21"/>
    </row>
    <row r="34" spans="2:29" ht="12.75">
      <c r="B34" s="21"/>
      <c r="C34" s="21" t="s">
        <v>78</v>
      </c>
      <c r="D34" s="22">
        <f>(E34/C48)</f>
        <v>0.2777777777777778</v>
      </c>
      <c r="E34" s="23">
        <f>COUNTIF(E11:E28,"C")</f>
        <v>5</v>
      </c>
      <c r="F34" s="22">
        <f>(G34/E48)</f>
        <v>0.14285714285714285</v>
      </c>
      <c r="G34" s="23">
        <f>COUNTIF(G11:G28,"C")</f>
        <v>2</v>
      </c>
      <c r="H34" s="22">
        <f>(I34/G48)</f>
        <v>0.21428571428571427</v>
      </c>
      <c r="I34" s="23">
        <f>COUNTIF(I11:I28,"C")</f>
        <v>3</v>
      </c>
      <c r="J34" s="22">
        <f>(K34/I48)</f>
        <v>0.21428571428571427</v>
      </c>
      <c r="K34" s="23">
        <f>COUNTIF(K11:K28,"C")</f>
        <v>3</v>
      </c>
      <c r="L34" s="22">
        <f>(N34/K48)</f>
        <v>0.07142857142857142</v>
      </c>
      <c r="M34" s="24" t="e">
        <f>(N34/SEMUA)</f>
        <v>#DIV/0!</v>
      </c>
      <c r="N34" s="23">
        <f>COUNTIF(N11:N28,"C")</f>
        <v>1</v>
      </c>
      <c r="O34" s="22">
        <f>(Q34/N48)</f>
        <v>0.14285714285714285</v>
      </c>
      <c r="P34" s="24" t="e">
        <f>(Q34/SEMUA)</f>
        <v>#DIV/0!</v>
      </c>
      <c r="Q34" s="23">
        <f>COUNTIF(Q11:Q28,"C")</f>
        <v>2</v>
      </c>
      <c r="R34" s="22">
        <f>(T34/Q48)</f>
        <v>0</v>
      </c>
      <c r="S34" s="25"/>
      <c r="T34" s="23">
        <f>COUNTIF(T11:T28,"C")</f>
        <v>0</v>
      </c>
      <c r="U34" s="22">
        <f>(W34/T48)</f>
        <v>0.5</v>
      </c>
      <c r="V34" s="25"/>
      <c r="W34" s="23">
        <f>COUNTIF(W11:W28,"C")</f>
        <v>7</v>
      </c>
      <c r="X34" s="21"/>
      <c r="Y34" s="21"/>
      <c r="Z34" s="21"/>
      <c r="AA34" s="21"/>
      <c r="AB34" s="21"/>
      <c r="AC34" s="21"/>
    </row>
    <row r="35" spans="2:29" ht="12.75">
      <c r="B35" s="21"/>
      <c r="C35" s="21" t="s">
        <v>79</v>
      </c>
      <c r="D35" s="22">
        <f>(E35/C48)</f>
        <v>0</v>
      </c>
      <c r="E35" s="23">
        <f>COUNTIF(E11:E28,"D")</f>
        <v>0</v>
      </c>
      <c r="F35" s="22">
        <f>(G35/E48)</f>
        <v>0.2857142857142857</v>
      </c>
      <c r="G35" s="23">
        <f>COUNTIF(G11:G28,"D")</f>
        <v>4</v>
      </c>
      <c r="H35" s="22">
        <f>(I35/G48)</f>
        <v>0.14285714285714285</v>
      </c>
      <c r="I35" s="23">
        <f>COUNTIF(I11:I28,"D")</f>
        <v>2</v>
      </c>
      <c r="J35" s="22">
        <f>(K35/I48)</f>
        <v>0</v>
      </c>
      <c r="K35" s="23">
        <f>COUNTIF(K11:K28,"D")</f>
        <v>0</v>
      </c>
      <c r="L35" s="22">
        <f>(N35/K48)</f>
        <v>0.07142857142857142</v>
      </c>
      <c r="M35" s="24" t="e">
        <f>(N35/SEMUA)</f>
        <v>#DIV/0!</v>
      </c>
      <c r="N35" s="23">
        <f>COUNTIF(N11:N28,"D")</f>
        <v>1</v>
      </c>
      <c r="O35" s="22">
        <f>(Q35/N48)</f>
        <v>0.07142857142857142</v>
      </c>
      <c r="P35" s="24" t="e">
        <f>(Q35/SEMUA)</f>
        <v>#DIV/0!</v>
      </c>
      <c r="Q35" s="23">
        <f>COUNTIF(Q11:Q28,"D")</f>
        <v>1</v>
      </c>
      <c r="R35" s="22">
        <f>(T35/Q48)</f>
        <v>0</v>
      </c>
      <c r="S35" s="25"/>
      <c r="T35" s="23">
        <f>COUNTIF(T11:T28,"D")</f>
        <v>0</v>
      </c>
      <c r="U35" s="22">
        <f>(W35/T48)</f>
        <v>0.2857142857142857</v>
      </c>
      <c r="V35" s="25"/>
      <c r="W35" s="23">
        <f>COUNTIF(W11:W28,"D")</f>
        <v>4</v>
      </c>
      <c r="X35" s="21"/>
      <c r="Y35" s="21"/>
      <c r="Z35" s="21"/>
      <c r="AA35" s="21"/>
      <c r="AB35" s="21"/>
      <c r="AC35" s="21"/>
    </row>
    <row r="36" spans="2:29" ht="12.75">
      <c r="B36" s="21"/>
      <c r="C36" s="21" t="s">
        <v>80</v>
      </c>
      <c r="D36" s="22">
        <f>(E36/C48)</f>
        <v>0</v>
      </c>
      <c r="E36" s="23">
        <f>COUNTIF(E11:E28,"F")</f>
        <v>0</v>
      </c>
      <c r="F36" s="22">
        <f>(G36/E48)</f>
        <v>0.07142857142857142</v>
      </c>
      <c r="G36" s="23">
        <f>COUNTIF(G11:G28,"F")</f>
        <v>1</v>
      </c>
      <c r="H36" s="22">
        <f>(I36/G48)</f>
        <v>0.14285714285714285</v>
      </c>
      <c r="I36" s="23">
        <f>COUNTIF(I11:I28,"F")</f>
        <v>2</v>
      </c>
      <c r="J36" s="22">
        <f>(K36/I48)</f>
        <v>0</v>
      </c>
      <c r="K36" s="23">
        <f>COUNTIF(K11:K28,"F")</f>
        <v>0</v>
      </c>
      <c r="L36" s="22">
        <f>(N36/K48)</f>
        <v>0</v>
      </c>
      <c r="M36" s="24" t="e">
        <f>(N36/SEMUA)</f>
        <v>#DIV/0!</v>
      </c>
      <c r="N36" s="23">
        <f>COUNTIF(N11:N28,"F")</f>
        <v>0</v>
      </c>
      <c r="O36" s="22">
        <f>(Q36/N48)</f>
        <v>0</v>
      </c>
      <c r="P36" s="24" t="e">
        <f>(Q36/SEMUA)</f>
        <v>#DIV/0!</v>
      </c>
      <c r="Q36" s="23">
        <f>COUNTIF(Q11:Q28,"F")</f>
        <v>0</v>
      </c>
      <c r="R36" s="22">
        <f>(T36/Q48)</f>
        <v>0</v>
      </c>
      <c r="S36" s="25"/>
      <c r="T36" s="23">
        <f>COUNTIF(T11:T28,"F")</f>
        <v>0</v>
      </c>
      <c r="U36" s="22">
        <f>(W36/T48)</f>
        <v>0</v>
      </c>
      <c r="V36" s="25"/>
      <c r="W36" s="23">
        <f>COUNTIF(W11:W28,"F")</f>
        <v>0</v>
      </c>
      <c r="X36" s="21"/>
      <c r="Y36" s="21"/>
      <c r="Z36" s="21"/>
      <c r="AA36" s="21"/>
      <c r="AB36" s="21"/>
      <c r="AC36" s="21"/>
    </row>
    <row r="37" spans="2:29" ht="12.75">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row>
    <row r="38" spans="2:29" ht="12.75">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row>
    <row r="39" spans="2:29" ht="12.75">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row>
    <row r="40" spans="2:29" ht="12.75">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row>
    <row r="41" spans="2:29" ht="12.75">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row>
    <row r="42" spans="2:29" ht="12.75">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row>
    <row r="43" spans="2:29" ht="12.75">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row>
    <row r="44" spans="2:29" ht="12.75">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row>
    <row r="45" spans="2:29" ht="12.75">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row>
    <row r="46" spans="2:29" ht="12.75">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row>
    <row r="48" spans="3:23" ht="13.5">
      <c r="C48" s="7">
        <f>COUNTA(C11:C28)</f>
        <v>18</v>
      </c>
      <c r="D48" s="7">
        <f aca="true" t="shared" si="14" ref="D48:W48">COUNTA(D11:D28)</f>
        <v>14</v>
      </c>
      <c r="E48" s="7">
        <f t="shared" si="14"/>
        <v>14</v>
      </c>
      <c r="F48" s="7">
        <f t="shared" si="14"/>
        <v>14</v>
      </c>
      <c r="G48" s="7">
        <f t="shared" si="14"/>
        <v>14</v>
      </c>
      <c r="H48" s="7">
        <f t="shared" si="14"/>
        <v>14</v>
      </c>
      <c r="I48" s="7">
        <f t="shared" si="14"/>
        <v>14</v>
      </c>
      <c r="J48" s="7">
        <f t="shared" si="14"/>
        <v>14</v>
      </c>
      <c r="K48" s="7">
        <f t="shared" si="14"/>
        <v>14</v>
      </c>
      <c r="L48" s="7">
        <f t="shared" si="14"/>
        <v>14</v>
      </c>
      <c r="M48" s="7">
        <f t="shared" si="14"/>
        <v>14</v>
      </c>
      <c r="N48" s="7">
        <f t="shared" si="14"/>
        <v>14</v>
      </c>
      <c r="O48" s="7">
        <f t="shared" si="14"/>
        <v>14</v>
      </c>
      <c r="P48" s="7">
        <f t="shared" si="14"/>
        <v>14</v>
      </c>
      <c r="Q48" s="7">
        <f t="shared" si="14"/>
        <v>14</v>
      </c>
      <c r="R48" s="7">
        <f t="shared" si="14"/>
        <v>14</v>
      </c>
      <c r="S48" s="7">
        <f t="shared" si="14"/>
        <v>14</v>
      </c>
      <c r="T48" s="7">
        <f t="shared" si="14"/>
        <v>14</v>
      </c>
      <c r="U48" s="7">
        <f t="shared" si="14"/>
        <v>14</v>
      </c>
      <c r="V48" s="7">
        <f t="shared" si="14"/>
        <v>14</v>
      </c>
      <c r="W48" s="7">
        <f t="shared" si="14"/>
        <v>14</v>
      </c>
    </row>
    <row r="50" ht="13.5">
      <c r="C50" s="7">
        <f>COUNTA(NAME)</f>
        <v>19</v>
      </c>
    </row>
  </sheetData>
  <mergeCells count="6">
    <mergeCell ref="AD4:AM4"/>
    <mergeCell ref="AD5:AM5"/>
    <mergeCell ref="AD6:AM6"/>
    <mergeCell ref="AD9:AD10"/>
    <mergeCell ref="AE9:AL9"/>
    <mergeCell ref="AM9:AM10"/>
  </mergeCells>
  <printOptions horizontalCentered="1" verticalCentered="1"/>
  <pageMargins left="0.5" right="0.5" top="0.25" bottom="0" header="0.5" footer="0.5"/>
  <pageSetup horizontalDpi="180" verticalDpi="180" orientation="landscape" paperSize="8" scale="135" r:id="rId3"/>
  <legacyDrawing r:id="rId2"/>
</worksheet>
</file>

<file path=xl/worksheets/sheet4.xml><?xml version="1.0" encoding="utf-8"?>
<worksheet xmlns="http://schemas.openxmlformats.org/spreadsheetml/2006/main" xmlns:r="http://schemas.openxmlformats.org/officeDocument/2006/relationships">
  <dimension ref="B2:L37"/>
  <sheetViews>
    <sheetView workbookViewId="0" topLeftCell="A1">
      <selection activeCell="K10" sqref="K10"/>
    </sheetView>
  </sheetViews>
  <sheetFormatPr defaultColWidth="9.140625" defaultRowHeight="12.75"/>
  <cols>
    <col min="1" max="1" width="1.57421875" style="0" customWidth="1"/>
    <col min="3" max="10" width="8.7109375" style="0" customWidth="1"/>
  </cols>
  <sheetData>
    <row r="1" ht="6" customHeight="1"/>
    <row r="2" ht="93.75" customHeight="1">
      <c r="L2" s="1"/>
    </row>
    <row r="3" spans="2:12" ht="12.75">
      <c r="B3" s="424" t="s">
        <v>113</v>
      </c>
      <c r="C3" s="424"/>
      <c r="D3" s="424"/>
      <c r="E3" s="424"/>
      <c r="F3" s="424"/>
      <c r="G3" s="424"/>
      <c r="H3" s="424"/>
      <c r="I3" s="424"/>
      <c r="J3" s="424"/>
      <c r="L3" s="1"/>
    </row>
    <row r="4" spans="2:12" ht="12.75">
      <c r="B4" s="424" t="s">
        <v>114</v>
      </c>
      <c r="C4" s="424"/>
      <c r="D4" s="424"/>
      <c r="E4" s="424"/>
      <c r="F4" s="424"/>
      <c r="G4" s="424"/>
      <c r="H4" s="424"/>
      <c r="I4" s="424"/>
      <c r="J4" s="424"/>
      <c r="L4" s="1"/>
    </row>
    <row r="5" spans="2:12" ht="12.75">
      <c r="B5" s="93"/>
      <c r="C5" s="93"/>
      <c r="D5" s="93"/>
      <c r="E5" s="93"/>
      <c r="F5" s="93"/>
      <c r="G5" s="93"/>
      <c r="H5" s="93"/>
      <c r="I5" s="93"/>
      <c r="J5" s="93"/>
      <c r="L5" s="1"/>
    </row>
    <row r="6" spans="2:12" ht="20.25" customHeight="1">
      <c r="B6" s="94" t="s">
        <v>115</v>
      </c>
      <c r="C6" s="93"/>
      <c r="D6" s="93"/>
      <c r="E6" s="93"/>
      <c r="F6" s="93"/>
      <c r="G6" s="94" t="s">
        <v>116</v>
      </c>
      <c r="H6" s="93"/>
      <c r="I6" s="93"/>
      <c r="J6" s="93"/>
      <c r="L6" s="1"/>
    </row>
    <row r="7" ht="8.25" customHeight="1">
      <c r="L7" s="1"/>
    </row>
    <row r="8" spans="2:12" ht="27" customHeight="1">
      <c r="B8" s="95" t="s">
        <v>117</v>
      </c>
      <c r="C8" s="92" t="s">
        <v>112</v>
      </c>
      <c r="D8" s="96"/>
      <c r="E8" s="96"/>
      <c r="F8" s="96"/>
      <c r="G8" s="96"/>
      <c r="H8" s="96"/>
      <c r="I8" s="96"/>
      <c r="J8" s="97"/>
      <c r="L8" s="1"/>
    </row>
    <row r="9" spans="2:12" ht="8.25" customHeight="1">
      <c r="B9" s="95"/>
      <c r="L9" s="1"/>
    </row>
    <row r="10" spans="2:12" ht="27" customHeight="1">
      <c r="B10" s="95" t="s">
        <v>118</v>
      </c>
      <c r="D10" s="434">
        <v>34785</v>
      </c>
      <c r="E10" s="435"/>
      <c r="F10" s="436"/>
      <c r="G10" s="98" t="s">
        <v>119</v>
      </c>
      <c r="H10" s="99" t="s">
        <v>120</v>
      </c>
      <c r="I10" s="99" t="s">
        <v>121</v>
      </c>
      <c r="J10" s="99" t="s">
        <v>122</v>
      </c>
      <c r="L10" s="1"/>
    </row>
    <row r="11" ht="8.25" customHeight="1">
      <c r="L11" s="1"/>
    </row>
    <row r="12" spans="2:12" ht="27" customHeight="1">
      <c r="B12" s="95" t="s">
        <v>123</v>
      </c>
      <c r="D12" s="100"/>
      <c r="E12" s="98" t="s">
        <v>124</v>
      </c>
      <c r="G12" s="100"/>
      <c r="H12" s="98" t="s">
        <v>125</v>
      </c>
      <c r="I12" s="99">
        <v>2</v>
      </c>
      <c r="J12" s="99"/>
      <c r="L12" s="1"/>
    </row>
    <row r="13" spans="2:12" ht="8.25" customHeight="1">
      <c r="B13" s="95"/>
      <c r="L13" s="1"/>
    </row>
    <row r="14" spans="2:12" ht="27" customHeight="1">
      <c r="B14" s="95" t="s">
        <v>126</v>
      </c>
      <c r="D14" s="1"/>
      <c r="E14" s="1"/>
      <c r="F14" s="1"/>
      <c r="G14" s="1"/>
      <c r="H14" s="1"/>
      <c r="I14" s="1"/>
      <c r="J14" s="1"/>
      <c r="L14" s="1"/>
    </row>
    <row r="15" spans="6:12" ht="5.25" customHeight="1">
      <c r="F15" s="95"/>
      <c r="L15" s="1"/>
    </row>
    <row r="16" spans="2:12" ht="14.25" customHeight="1">
      <c r="B16" s="112" t="s">
        <v>3</v>
      </c>
      <c r="C16" s="112"/>
      <c r="D16" s="112"/>
      <c r="E16" s="112"/>
      <c r="F16" s="112"/>
      <c r="G16" s="112"/>
      <c r="H16" s="112"/>
      <c r="I16" s="112"/>
      <c r="J16" s="112"/>
      <c r="L16" s="1"/>
    </row>
    <row r="17" spans="2:12" ht="12.75">
      <c r="B17" s="101" t="s">
        <v>127</v>
      </c>
      <c r="C17" s="102"/>
      <c r="D17" s="102"/>
      <c r="E17" s="102"/>
      <c r="F17" s="428" t="s">
        <v>128</v>
      </c>
      <c r="G17" s="429"/>
      <c r="H17" s="428" t="s">
        <v>129</v>
      </c>
      <c r="I17" s="430"/>
      <c r="J17" s="429"/>
      <c r="L17" s="1"/>
    </row>
    <row r="18" spans="2:12" ht="29.25" customHeight="1">
      <c r="B18" s="103" t="s">
        <v>130</v>
      </c>
      <c r="C18" s="96"/>
      <c r="D18" s="96"/>
      <c r="E18" s="96"/>
      <c r="F18" s="99">
        <v>9</v>
      </c>
      <c r="G18" s="99">
        <v>6</v>
      </c>
      <c r="H18" s="1"/>
      <c r="I18" s="1"/>
      <c r="J18" s="104"/>
      <c r="L18" s="1"/>
    </row>
    <row r="19" spans="2:12" ht="29.25" customHeight="1">
      <c r="B19" s="95" t="s">
        <v>131</v>
      </c>
      <c r="F19" s="99">
        <v>3</v>
      </c>
      <c r="G19" s="99">
        <v>1</v>
      </c>
      <c r="H19" s="96"/>
      <c r="I19" s="96"/>
      <c r="J19" s="97"/>
      <c r="L19" s="1"/>
    </row>
    <row r="20" spans="2:12" ht="29.25" customHeight="1">
      <c r="B20" s="103" t="s">
        <v>132</v>
      </c>
      <c r="C20" s="96"/>
      <c r="D20" s="96"/>
      <c r="E20" s="97"/>
      <c r="F20" s="99">
        <v>3</v>
      </c>
      <c r="G20" s="99">
        <v>1</v>
      </c>
      <c r="H20" s="1"/>
      <c r="I20" s="1"/>
      <c r="J20" s="104"/>
      <c r="L20" s="1"/>
    </row>
    <row r="21" spans="2:12" ht="29.25" customHeight="1">
      <c r="B21" s="95" t="s">
        <v>133</v>
      </c>
      <c r="F21" s="99">
        <v>3</v>
      </c>
      <c r="G21" s="99">
        <v>1</v>
      </c>
      <c r="H21" s="96"/>
      <c r="I21" s="96"/>
      <c r="J21" s="97"/>
      <c r="L21" s="1"/>
    </row>
    <row r="22" spans="2:12" ht="29.25" customHeight="1">
      <c r="B22" s="103" t="s">
        <v>134</v>
      </c>
      <c r="C22" s="96"/>
      <c r="D22" s="96"/>
      <c r="E22" s="97"/>
      <c r="F22" s="99">
        <v>3</v>
      </c>
      <c r="G22" s="99">
        <v>2</v>
      </c>
      <c r="H22" s="1"/>
      <c r="I22" s="1"/>
      <c r="J22" s="104"/>
      <c r="L22" s="1"/>
    </row>
    <row r="23" spans="2:12" ht="29.25" customHeight="1">
      <c r="B23" s="95" t="s">
        <v>135</v>
      </c>
      <c r="F23" s="99">
        <v>3</v>
      </c>
      <c r="G23" s="99">
        <v>2</v>
      </c>
      <c r="H23" s="96"/>
      <c r="I23" s="96"/>
      <c r="J23" s="97"/>
      <c r="L23" s="1"/>
    </row>
    <row r="24" spans="2:12" ht="29.25" customHeight="1">
      <c r="B24" s="103" t="s">
        <v>136</v>
      </c>
      <c r="C24" s="96"/>
      <c r="D24" s="96"/>
      <c r="E24" s="97"/>
      <c r="F24" s="99">
        <v>3</v>
      </c>
      <c r="G24" s="99">
        <v>2</v>
      </c>
      <c r="H24" s="1"/>
      <c r="I24" s="1"/>
      <c r="J24" s="104"/>
      <c r="L24" s="1"/>
    </row>
    <row r="25" spans="2:12" ht="29.25" customHeight="1">
      <c r="B25" s="95" t="s">
        <v>137</v>
      </c>
      <c r="F25" s="99">
        <v>3</v>
      </c>
      <c r="G25" s="99">
        <v>2</v>
      </c>
      <c r="H25" s="96"/>
      <c r="I25" s="96"/>
      <c r="J25" s="97"/>
      <c r="L25" s="1"/>
    </row>
    <row r="26" spans="2:12" ht="29.25" customHeight="1">
      <c r="B26" s="103" t="s">
        <v>138</v>
      </c>
      <c r="C26" s="96"/>
      <c r="D26" s="96"/>
      <c r="E26" s="97"/>
      <c r="F26" s="99">
        <v>10</v>
      </c>
      <c r="G26" s="99">
        <v>10</v>
      </c>
      <c r="H26" s="1"/>
      <c r="I26" s="1"/>
      <c r="J26" s="104"/>
      <c r="L26" s="1"/>
    </row>
    <row r="27" spans="2:12" ht="29.25" customHeight="1">
      <c r="B27" s="95" t="s">
        <v>139</v>
      </c>
      <c r="F27" s="99">
        <v>10</v>
      </c>
      <c r="G27" s="99">
        <v>10</v>
      </c>
      <c r="H27" s="96"/>
      <c r="I27" s="96"/>
      <c r="J27" s="97"/>
      <c r="L27" s="1"/>
    </row>
    <row r="28" spans="2:12" ht="29.25" customHeight="1">
      <c r="B28" s="113" t="s">
        <v>46</v>
      </c>
      <c r="C28" s="114"/>
      <c r="D28" s="114"/>
      <c r="E28" s="115"/>
      <c r="F28" s="105">
        <v>50</v>
      </c>
      <c r="G28" s="99">
        <v>37</v>
      </c>
      <c r="H28" s="106"/>
      <c r="I28" s="106"/>
      <c r="J28" s="107"/>
      <c r="L28" s="1"/>
    </row>
    <row r="29" spans="2:12" ht="12.75">
      <c r="B29" s="95"/>
      <c r="L29" s="1"/>
    </row>
    <row r="30" spans="2:12" ht="12.75">
      <c r="B30" t="s">
        <v>140</v>
      </c>
      <c r="G30" t="s">
        <v>141</v>
      </c>
      <c r="J30" s="1"/>
      <c r="L30" s="1"/>
    </row>
    <row r="31" spans="2:12" ht="12.75">
      <c r="B31" s="108"/>
      <c r="C31" s="108"/>
      <c r="D31" s="108"/>
      <c r="E31" s="108"/>
      <c r="G31" s="108"/>
      <c r="H31" s="109"/>
      <c r="I31" s="109"/>
      <c r="J31" s="109"/>
      <c r="L31" s="1"/>
    </row>
    <row r="32" spans="2:12" ht="12.75">
      <c r="B32" t="s">
        <v>142</v>
      </c>
      <c r="E32" s="110" t="s">
        <v>143</v>
      </c>
      <c r="G32" t="s">
        <v>142</v>
      </c>
      <c r="J32" s="110" t="s">
        <v>143</v>
      </c>
      <c r="L32" s="1"/>
    </row>
    <row r="33" spans="2:12" ht="12.75">
      <c r="B33" s="111"/>
      <c r="C33" s="1"/>
      <c r="D33" s="1"/>
      <c r="E33" s="1"/>
      <c r="F33" s="1"/>
      <c r="G33" s="1"/>
      <c r="H33" s="1"/>
      <c r="I33" s="1"/>
      <c r="J33" s="1"/>
      <c r="L33" s="1"/>
    </row>
    <row r="34" spans="2:12" ht="12.75">
      <c r="B34" s="95" t="s">
        <v>144</v>
      </c>
      <c r="C34" s="431" t="s">
        <v>145</v>
      </c>
      <c r="D34" s="432"/>
      <c r="E34" s="433"/>
      <c r="G34" s="95" t="s">
        <v>144</v>
      </c>
      <c r="H34" s="116"/>
      <c r="I34" s="96"/>
      <c r="J34" s="97"/>
      <c r="L34" s="1"/>
    </row>
    <row r="35" spans="2:12" ht="12.75">
      <c r="B35" s="111"/>
      <c r="C35" s="1"/>
      <c r="D35" s="1"/>
      <c r="E35" s="1"/>
      <c r="F35" s="1"/>
      <c r="G35" s="1"/>
      <c r="H35" s="111"/>
      <c r="I35" s="100"/>
      <c r="J35" s="100"/>
      <c r="L35" s="1"/>
    </row>
    <row r="36" ht="12.75">
      <c r="L36" s="1"/>
    </row>
    <row r="37" spans="2:12" ht="12.75">
      <c r="B37" s="1"/>
      <c r="C37" s="1"/>
      <c r="D37" s="1"/>
      <c r="E37" s="1"/>
      <c r="F37" s="111"/>
      <c r="G37" s="1"/>
      <c r="H37" s="1"/>
      <c r="I37" s="1"/>
      <c r="J37" s="1"/>
      <c r="L37" s="1"/>
    </row>
  </sheetData>
  <mergeCells count="6">
    <mergeCell ref="F17:G17"/>
    <mergeCell ref="H17:J17"/>
    <mergeCell ref="C34:E34"/>
    <mergeCell ref="B3:J3"/>
    <mergeCell ref="B4:J4"/>
    <mergeCell ref="D10:F10"/>
  </mergeCells>
  <printOptions/>
  <pageMargins left="0.75" right="0.75" top="0.5" bottom="0.5" header="0.5" footer="0.5"/>
  <pageSetup horizontalDpi="600" verticalDpi="600" orientation="portrait" paperSize="9" scale="80" r:id="rId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Haji Tamam bin Haji Timbang</Manager>
  <Company>Sekolah Rendah Bendahara Lama, Brunei 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Markah Peperiksaan Pertengahan Tahun 2001</dc:title>
  <dc:subject>semua mata pelajaran</dc:subject>
  <dc:creator>Sulaiman bin Haji Yussof</dc:creator>
  <cp:keywords>shyu</cp:keywords>
  <dc:description>Borang markah ini disediakan oleh:-
Sulaiman bin Haji Yussof
Jun, 2001</dc:description>
  <cp:lastModifiedBy>SRHT</cp:lastModifiedBy>
  <cp:lastPrinted>2005-07-02T03:58:29Z</cp:lastPrinted>
  <dcterms:created xsi:type="dcterms:W3CDTF">1997-09-21T05:01:41Z</dcterms:created>
  <dcterms:modified xsi:type="dcterms:W3CDTF">2005-07-05T03:38:26Z</dcterms:modified>
  <cp:category>Borang Markah Berformated</cp:category>
  <cp:version/>
  <cp:contentType/>
  <cp:contentStatus/>
</cp:coreProperties>
</file>