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1580" windowHeight="6030" activeTab="0"/>
  </bookViews>
  <sheets>
    <sheet name="Bsp1" sheetId="1" r:id="rId1"/>
    <sheet name="Bsp2" sheetId="2" r:id="rId2"/>
    <sheet name="Bsp3" sheetId="3" r:id="rId3"/>
    <sheet name="Bsp4" sheetId="4" r:id="rId4"/>
  </sheets>
  <definedNames>
    <definedName name="solver_adj" localSheetId="0" hidden="1">'Bsp1'!$A$31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'Bsp1'!$C$31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<sst xmlns="http://schemas.openxmlformats.org/spreadsheetml/2006/main" count="58" uniqueCount="38">
  <si>
    <t>K(x)=0,05x³-0,2x²+2,8x+1000</t>
  </si>
  <si>
    <t>x</t>
  </si>
  <si>
    <t>K(x)</t>
  </si>
  <si>
    <t>K(x)quer</t>
  </si>
  <si>
    <t>Kv(x)quer</t>
  </si>
  <si>
    <t>Stückkostenfunktion</t>
  </si>
  <si>
    <t>variable Stückkosten</t>
  </si>
  <si>
    <t>Kostenfunktion</t>
  </si>
  <si>
    <t>Beobachtete Werte</t>
  </si>
  <si>
    <t>Anzahl d. Käufer</t>
  </si>
  <si>
    <t>Anzahl d. Nichtkäufer</t>
  </si>
  <si>
    <t>gelesen haben</t>
  </si>
  <si>
    <t>nicht gelesen haben</t>
  </si>
  <si>
    <t>Summe Spalten</t>
  </si>
  <si>
    <t>Summe Zeilen</t>
  </si>
  <si>
    <t>Erwartete Werte</t>
  </si>
  <si>
    <t>x²</t>
  </si>
  <si>
    <t>Funktion/Statistik/Chi-Test</t>
  </si>
  <si>
    <t>x² Inv</t>
  </si>
  <si>
    <t>kritischer Wert</t>
  </si>
  <si>
    <t>Funktion/Statistik/ChiInv</t>
  </si>
  <si>
    <t>Handy</t>
  </si>
  <si>
    <t>Internet</t>
  </si>
  <si>
    <t>Mittelwert</t>
  </si>
  <si>
    <t>Min</t>
  </si>
  <si>
    <t>Max</t>
  </si>
  <si>
    <t>1 Quartil</t>
  </si>
  <si>
    <t>3 Quartil</t>
  </si>
  <si>
    <t>Median</t>
  </si>
  <si>
    <t>k</t>
  </si>
  <si>
    <t>d</t>
  </si>
  <si>
    <t>r</t>
  </si>
  <si>
    <t>Steigung</t>
  </si>
  <si>
    <t>Achsenabschnitt</t>
  </si>
  <si>
    <t>Korrelationskoeffizient</t>
  </si>
  <si>
    <t>H0 wird abgelehnt, es gilt die HA.</t>
  </si>
  <si>
    <t>langfr. Preisuntergrenze</t>
  </si>
  <si>
    <t>kurzfr. Preisuntergrenze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</si>
</sst>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Bsp1!$B$3</c:f>
              <c:strCache>
                <c:ptCount val="1"/>
                <c:pt idx="0">
                  <c:v>K(x)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Bsp1!$A$4:$A$10</c:f>
              <c:numCache/>
            </c:numRef>
          </c:xVal>
          <c:yVal>
            <c:numRef>
              <c:f>Bsp1!$B$4:$B$10</c:f>
              <c:numCache/>
            </c:numRef>
          </c:yVal>
          <c:smooth val="1"/>
        </c:ser>
        <c:ser>
          <c:idx val="1"/>
          <c:order val="1"/>
          <c:tx>
            <c:strRef>
              <c:f>Bsp1!$C$3</c:f>
              <c:strCache>
                <c:ptCount val="1"/>
                <c:pt idx="0">
                  <c:v>K(x)quer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Bsp1!$A$4:$A$10</c:f>
              <c:numCache/>
            </c:numRef>
          </c:xVal>
          <c:yVal>
            <c:numRef>
              <c:f>Bsp1!$C$4:$C$10</c:f>
              <c:numCache/>
            </c:numRef>
          </c:yVal>
          <c:smooth val="1"/>
        </c:ser>
        <c:ser>
          <c:idx val="2"/>
          <c:order val="2"/>
          <c:tx>
            <c:strRef>
              <c:f>Bsp1!$D$3</c:f>
              <c:strCache>
                <c:ptCount val="1"/>
                <c:pt idx="0">
                  <c:v>Kv(x)quer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Bsp1!$A$4:$A$10</c:f>
              <c:numCache/>
            </c:numRef>
          </c:xVal>
          <c:yVal>
            <c:numRef>
              <c:f>Bsp1!$D$4:$D$10</c:f>
              <c:numCache/>
            </c:numRef>
          </c:yVal>
          <c:smooth val="1"/>
        </c:ser>
        <c:axId val="5676400"/>
        <c:axId val="51087601"/>
      </c:scatterChart>
      <c:valAx>
        <c:axId val="567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crossBetween val="midCat"/>
        <c:dispUnits/>
      </c:valAx>
      <c:valAx>
        <c:axId val="51087601"/>
        <c:scaling>
          <c:orientation val="minMax"/>
          <c:max val="2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Bsp4!$A$1:$A$10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Bsp4!$B$1:$B$10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7135226"/>
        <c:axId val="44454987"/>
      </c:scatterChart>
      <c:val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crossBetween val="midCat"/>
        <c:dispUnits/>
      </c:valAx>
      <c:valAx>
        <c:axId val="4445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4</xdr:col>
      <xdr:colOff>133350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47625" y="1685925"/>
        <a:ext cx="40005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76200</xdr:rowOff>
    </xdr:from>
    <xdr:to>
      <xdr:col>7</xdr:col>
      <xdr:colOff>85725</xdr:colOff>
      <xdr:row>11</xdr:row>
      <xdr:rowOff>152400</xdr:rowOff>
    </xdr:to>
    <xdr:graphicFrame>
      <xdr:nvGraphicFramePr>
        <xdr:cNvPr id="1" name="Chart 2"/>
        <xdr:cNvGraphicFramePr/>
      </xdr:nvGraphicFramePr>
      <xdr:xfrm>
        <a:off x="2038350" y="76200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7">
      <selection activeCell="H31" sqref="H31"/>
    </sheetView>
  </sheetViews>
  <sheetFormatPr defaultColWidth="11.421875" defaultRowHeight="12.75"/>
  <cols>
    <col min="2" max="2" width="11.28125" style="0" bestFit="1" customWidth="1"/>
    <col min="3" max="3" width="20.7109375" style="0" bestFit="1" customWidth="1"/>
    <col min="4" max="4" width="15.28125" style="0" bestFit="1" customWidth="1"/>
  </cols>
  <sheetData>
    <row r="1" ht="12.75">
      <c r="A1" t="s">
        <v>0</v>
      </c>
    </row>
    <row r="2" spans="2:5" ht="12.75">
      <c r="B2" s="1" t="s">
        <v>7</v>
      </c>
      <c r="C2" s="1" t="s">
        <v>5</v>
      </c>
      <c r="D2" s="1" t="s">
        <v>6</v>
      </c>
      <c r="E2" s="1"/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>
        <v>0</v>
      </c>
      <c r="B4">
        <f>0.05*A4^3-0.2*A4^2+2.8*A4+1000</f>
        <v>1000</v>
      </c>
      <c r="D4">
        <f>0.05*A4^2-0.2*A4+2.8</f>
        <v>2.8</v>
      </c>
    </row>
    <row r="5" spans="1:4" ht="12.75">
      <c r="A5">
        <v>5</v>
      </c>
      <c r="B5">
        <f aca="true" t="shared" si="0" ref="B5:B10">0.05*A5^3-0.2*A5^2+2.8*A5+1000</f>
        <v>1015.25</v>
      </c>
      <c r="C5">
        <f aca="true" t="shared" si="1" ref="C5:C10">0.05*A5^2-0.2*A5+2.8+(1000/A5)</f>
        <v>203.05</v>
      </c>
      <c r="D5">
        <f aca="true" t="shared" si="2" ref="D5:D10">0.05*A5^2-0.2*A5+2.8</f>
        <v>3.05</v>
      </c>
    </row>
    <row r="6" spans="1:4" ht="12.75">
      <c r="A6">
        <v>10</v>
      </c>
      <c r="B6">
        <f t="shared" si="0"/>
        <v>1058</v>
      </c>
      <c r="C6">
        <f t="shared" si="1"/>
        <v>105.8</v>
      </c>
      <c r="D6">
        <f t="shared" si="2"/>
        <v>5.8</v>
      </c>
    </row>
    <row r="7" spans="1:4" ht="12.75">
      <c r="A7">
        <v>15</v>
      </c>
      <c r="B7">
        <f t="shared" si="0"/>
        <v>1165.75</v>
      </c>
      <c r="C7">
        <f t="shared" si="1"/>
        <v>77.71666666666667</v>
      </c>
      <c r="D7">
        <f t="shared" si="2"/>
        <v>11.05</v>
      </c>
    </row>
    <row r="8" spans="1:4" ht="12.75">
      <c r="A8">
        <v>20</v>
      </c>
      <c r="B8">
        <f t="shared" si="0"/>
        <v>1376</v>
      </c>
      <c r="C8">
        <f t="shared" si="1"/>
        <v>68.8</v>
      </c>
      <c r="D8">
        <f t="shared" si="2"/>
        <v>18.8</v>
      </c>
    </row>
    <row r="9" spans="1:4" ht="12.75">
      <c r="A9">
        <v>25</v>
      </c>
      <c r="B9">
        <f t="shared" si="0"/>
        <v>1726.25</v>
      </c>
      <c r="C9">
        <f t="shared" si="1"/>
        <v>69.05</v>
      </c>
      <c r="D9">
        <f t="shared" si="2"/>
        <v>29.05</v>
      </c>
    </row>
    <row r="10" spans="1:4" ht="12.75">
      <c r="A10">
        <v>30</v>
      </c>
      <c r="B10">
        <f t="shared" si="0"/>
        <v>2254</v>
      </c>
      <c r="C10">
        <f t="shared" si="1"/>
        <v>75.13333333333333</v>
      </c>
      <c r="D10">
        <f t="shared" si="2"/>
        <v>41.8</v>
      </c>
    </row>
    <row r="24" spans="3:4" ht="12.75">
      <c r="C24" s="6" t="s">
        <v>36</v>
      </c>
      <c r="D24" s="6" t="s">
        <v>37</v>
      </c>
    </row>
    <row r="25" spans="2:4" ht="12.75">
      <c r="B25" s="1" t="s">
        <v>7</v>
      </c>
      <c r="C25" s="1" t="s">
        <v>5</v>
      </c>
      <c r="D25" s="1" t="s">
        <v>6</v>
      </c>
    </row>
    <row r="26" spans="1:4" ht="12.75">
      <c r="A26" t="s">
        <v>1</v>
      </c>
      <c r="B26" t="s">
        <v>2</v>
      </c>
      <c r="C26" t="s">
        <v>3</v>
      </c>
      <c r="D26" t="s">
        <v>4</v>
      </c>
    </row>
    <row r="27" spans="1:4" ht="12.75">
      <c r="A27">
        <v>0</v>
      </c>
      <c r="B27">
        <f>0.05*A27^3-0.2*A27^2+2.8*A27+1000</f>
        <v>1000</v>
      </c>
      <c r="D27">
        <f>0.05*A27^2-0.2*A27+2.8</f>
        <v>2.8</v>
      </c>
    </row>
    <row r="28" spans="1:4" ht="12.75">
      <c r="A28">
        <v>5</v>
      </c>
      <c r="B28">
        <f aca="true" t="shared" si="3" ref="B28:B33">0.05*A28^3-0.2*A28^2+2.8*A28+1000</f>
        <v>1015.25</v>
      </c>
      <c r="C28">
        <f aca="true" t="shared" si="4" ref="C28:C33">0.05*A28^2-0.2*A28+2.8+(1000/A28)</f>
        <v>203.05</v>
      </c>
      <c r="D28">
        <f aca="true" t="shared" si="5" ref="D28:D33">0.05*A28^2-0.2*A28+2.8</f>
        <v>3.05</v>
      </c>
    </row>
    <row r="29" spans="1:4" ht="12.75">
      <c r="A29" s="2">
        <v>1.9999999951102536</v>
      </c>
      <c r="B29">
        <f t="shared" si="3"/>
        <v>1005.1999999872867</v>
      </c>
      <c r="C29">
        <f t="shared" si="4"/>
        <v>502.6000012224366</v>
      </c>
      <c r="D29" s="2">
        <f t="shared" si="5"/>
        <v>2.5999999999999996</v>
      </c>
    </row>
    <row r="30" spans="1:4" ht="12.75">
      <c r="A30">
        <v>15</v>
      </c>
      <c r="B30">
        <f t="shared" si="3"/>
        <v>1165.75</v>
      </c>
      <c r="C30">
        <f t="shared" si="4"/>
        <v>77.71666666666667</v>
      </c>
      <c r="D30">
        <f t="shared" si="5"/>
        <v>11.05</v>
      </c>
    </row>
    <row r="31" spans="1:4" ht="12.75">
      <c r="A31" s="2">
        <v>22.232067878578643</v>
      </c>
      <c r="B31">
        <f t="shared" si="3"/>
        <v>1512.8232976707532</v>
      </c>
      <c r="C31" s="2">
        <f t="shared" si="4"/>
        <v>68.04689990751648</v>
      </c>
      <c r="D31">
        <f t="shared" si="5"/>
        <v>23.066828532170685</v>
      </c>
    </row>
    <row r="32" spans="1:4" ht="12.75">
      <c r="A32">
        <v>25</v>
      </c>
      <c r="B32">
        <f t="shared" si="3"/>
        <v>1726.25</v>
      </c>
      <c r="C32">
        <f t="shared" si="4"/>
        <v>69.05</v>
      </c>
      <c r="D32">
        <f t="shared" si="5"/>
        <v>29.05</v>
      </c>
    </row>
    <row r="33" spans="1:4" ht="12.75">
      <c r="A33">
        <v>30</v>
      </c>
      <c r="B33">
        <f t="shared" si="3"/>
        <v>2254</v>
      </c>
      <c r="C33">
        <f t="shared" si="4"/>
        <v>75.13333333333333</v>
      </c>
      <c r="D33">
        <f t="shared" si="5"/>
        <v>41.8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26" sqref="A26"/>
    </sheetView>
  </sheetViews>
  <sheetFormatPr defaultColWidth="11.421875" defaultRowHeight="12.75"/>
  <cols>
    <col min="1" max="1" width="17.140625" style="0" bestFit="1" customWidth="1"/>
    <col min="2" max="2" width="14.7109375" style="0" bestFit="1" customWidth="1"/>
    <col min="3" max="3" width="18.8515625" style="0" bestFit="1" customWidth="1"/>
  </cols>
  <sheetData>
    <row r="1" ht="12.75">
      <c r="A1" s="2" t="s">
        <v>8</v>
      </c>
    </row>
    <row r="2" spans="2:4" ht="12.75">
      <c r="B2" t="s">
        <v>9</v>
      </c>
      <c r="C2" t="s">
        <v>10</v>
      </c>
      <c r="D2" t="s">
        <v>14</v>
      </c>
    </row>
    <row r="3" spans="1:4" ht="12.75">
      <c r="A3" t="s">
        <v>11</v>
      </c>
      <c r="B3" s="2">
        <v>39</v>
      </c>
      <c r="C3" s="2">
        <v>31</v>
      </c>
      <c r="D3">
        <f>SUM(B3:C3)</f>
        <v>70</v>
      </c>
    </row>
    <row r="4" spans="1:4" ht="12.75">
      <c r="A4" t="s">
        <v>12</v>
      </c>
      <c r="B4" s="2">
        <v>23</v>
      </c>
      <c r="C4" s="2">
        <v>107</v>
      </c>
      <c r="D4">
        <f>SUM(B4:C4)</f>
        <v>130</v>
      </c>
    </row>
    <row r="5" spans="1:4" ht="12.75">
      <c r="A5" t="s">
        <v>13</v>
      </c>
      <c r="B5">
        <f>SUM(B3:B4)</f>
        <v>62</v>
      </c>
      <c r="C5">
        <f>SUM(C3:C4)</f>
        <v>138</v>
      </c>
      <c r="D5">
        <f>SUM(D3:D4)</f>
        <v>200</v>
      </c>
    </row>
    <row r="7" ht="12.75">
      <c r="A7" s="3" t="s">
        <v>15</v>
      </c>
    </row>
    <row r="8" spans="2:3" ht="12.75">
      <c r="B8" s="3">
        <f>D3/D5*B5</f>
        <v>21.7</v>
      </c>
      <c r="C8" s="3">
        <f>D3/D5*C5</f>
        <v>48.3</v>
      </c>
    </row>
    <row r="9" spans="2:3" ht="12.75">
      <c r="B9" s="3">
        <f>D4/D5*B5</f>
        <v>40.300000000000004</v>
      </c>
      <c r="C9" s="3">
        <f>D4/D5*C5</f>
        <v>89.7</v>
      </c>
    </row>
    <row r="11" spans="1:3" ht="12.75">
      <c r="A11" t="s">
        <v>16</v>
      </c>
      <c r="B11">
        <f>CHITEST(B3:C4,B8:C9)</f>
        <v>2.9323723536053816E-08</v>
      </c>
      <c r="C11" t="s">
        <v>17</v>
      </c>
    </row>
    <row r="13" spans="1:3" ht="12.75">
      <c r="A13" t="s">
        <v>18</v>
      </c>
      <c r="B13" t="e">
        <f>CHIINV(B8:C9,1)</f>
        <v>#VALUE!</v>
      </c>
      <c r="C13" t="s">
        <v>20</v>
      </c>
    </row>
    <row r="14" spans="1:3" ht="12.75">
      <c r="A14" t="s">
        <v>19</v>
      </c>
      <c r="B14">
        <f>CHIINV(0.05,1)</f>
        <v>3.841455338005062</v>
      </c>
      <c r="C14" t="s">
        <v>20</v>
      </c>
    </row>
    <row r="17" ht="12.75">
      <c r="A17" t="s">
        <v>35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G6" sqref="G6"/>
    </sheetView>
  </sheetViews>
  <sheetFormatPr defaultColWidth="11.421875" defaultRowHeight="12.75"/>
  <cols>
    <col min="4" max="4" width="6.421875" style="0" customWidth="1"/>
    <col min="6" max="6" width="5.421875" style="0" customWidth="1"/>
  </cols>
  <sheetData>
    <row r="1" spans="1:5" ht="12.75">
      <c r="A1" t="s">
        <v>21</v>
      </c>
      <c r="B1" t="s">
        <v>22</v>
      </c>
      <c r="C1" s="4" t="s">
        <v>23</v>
      </c>
      <c r="E1" s="4" t="s">
        <v>28</v>
      </c>
    </row>
    <row r="2" spans="1:6" ht="12.75">
      <c r="A2">
        <v>13</v>
      </c>
      <c r="B2">
        <v>110</v>
      </c>
      <c r="C2" t="s">
        <v>21</v>
      </c>
      <c r="D2" s="5">
        <f>AVERAGE(A2:A15)</f>
        <v>187.21428571428572</v>
      </c>
      <c r="E2" t="s">
        <v>21</v>
      </c>
      <c r="F2">
        <f>MEDIAN(A2:A15)</f>
        <v>124</v>
      </c>
    </row>
    <row r="3" spans="1:6" ht="12.75">
      <c r="A3">
        <v>68</v>
      </c>
      <c r="B3">
        <v>60</v>
      </c>
      <c r="C3" t="s">
        <v>22</v>
      </c>
      <c r="D3" s="5">
        <f>AVERAGE(B2:B15)</f>
        <v>166.42857142857142</v>
      </c>
      <c r="E3" t="s">
        <v>22</v>
      </c>
      <c r="F3">
        <f>MEDIAN(B2:B15)</f>
        <v>105</v>
      </c>
    </row>
    <row r="4" spans="1:2" ht="12.75">
      <c r="A4">
        <v>135</v>
      </c>
      <c r="B4">
        <v>180</v>
      </c>
    </row>
    <row r="5" spans="1:5" ht="12.75">
      <c r="A5">
        <v>105</v>
      </c>
      <c r="B5">
        <v>90</v>
      </c>
      <c r="C5" s="4" t="s">
        <v>24</v>
      </c>
      <c r="E5" s="4" t="s">
        <v>25</v>
      </c>
    </row>
    <row r="6" spans="1:6" ht="12.75">
      <c r="A6">
        <v>338</v>
      </c>
      <c r="B6">
        <v>200</v>
      </c>
      <c r="C6" t="s">
        <v>21</v>
      </c>
      <c r="D6">
        <f>MIN(A2:A15)</f>
        <v>13</v>
      </c>
      <c r="E6" t="s">
        <v>21</v>
      </c>
      <c r="F6">
        <f>MAX(A2:A15)</f>
        <v>428</v>
      </c>
    </row>
    <row r="7" spans="1:6" ht="12.75">
      <c r="A7">
        <v>98</v>
      </c>
      <c r="B7">
        <v>30</v>
      </c>
      <c r="C7" t="s">
        <v>22</v>
      </c>
      <c r="D7">
        <f>MIN(B2:B15)</f>
        <v>30</v>
      </c>
      <c r="E7" t="s">
        <v>22</v>
      </c>
      <c r="F7">
        <f>MAX(B2:B15)</f>
        <v>550</v>
      </c>
    </row>
    <row r="8" spans="1:2" ht="12.75">
      <c r="A8">
        <v>62</v>
      </c>
      <c r="B8">
        <v>40</v>
      </c>
    </row>
    <row r="9" spans="1:5" ht="12.75">
      <c r="A9">
        <v>428</v>
      </c>
      <c r="B9">
        <v>550</v>
      </c>
      <c r="C9" s="4" t="s">
        <v>26</v>
      </c>
      <c r="E9" s="4" t="s">
        <v>27</v>
      </c>
    </row>
    <row r="10" spans="1:6" ht="12.75">
      <c r="A10">
        <v>173</v>
      </c>
      <c r="B10">
        <v>100</v>
      </c>
      <c r="C10" t="s">
        <v>21</v>
      </c>
      <c r="D10">
        <f>QUARTILE(A2:A15,1)</f>
        <v>94.25</v>
      </c>
      <c r="E10" t="s">
        <v>21</v>
      </c>
      <c r="F10">
        <f>QUARTILE(A2:A15,3)</f>
        <v>296.75</v>
      </c>
    </row>
    <row r="11" spans="1:6" ht="12.75">
      <c r="A11">
        <v>162</v>
      </c>
      <c r="B11">
        <v>30</v>
      </c>
      <c r="C11" t="s">
        <v>22</v>
      </c>
      <c r="D11">
        <f>QUARTILE(B2:B15,1)</f>
        <v>65</v>
      </c>
      <c r="E11" t="s">
        <v>22</v>
      </c>
      <c r="F11">
        <f>QUARTILE(B2:B15,3)</f>
        <v>195</v>
      </c>
    </row>
    <row r="12" spans="1:2" ht="12.75">
      <c r="A12">
        <v>113</v>
      </c>
      <c r="B12">
        <v>80</v>
      </c>
    </row>
    <row r="13" spans="1:2" ht="12.75">
      <c r="A13">
        <v>413</v>
      </c>
      <c r="B13">
        <v>430</v>
      </c>
    </row>
    <row r="14" spans="1:2" ht="12.75">
      <c r="A14">
        <v>93</v>
      </c>
      <c r="B14">
        <v>170</v>
      </c>
    </row>
    <row r="15" spans="1:2" ht="12.75">
      <c r="A15">
        <v>420</v>
      </c>
      <c r="B15">
        <v>260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E18" sqref="E18"/>
    </sheetView>
  </sheetViews>
  <sheetFormatPr defaultColWidth="11.421875" defaultRowHeight="12.75"/>
  <cols>
    <col min="2" max="2" width="14.8515625" style="0" bestFit="1" customWidth="1"/>
  </cols>
  <sheetData>
    <row r="1" spans="1:2" ht="12.75">
      <c r="A1">
        <v>1990</v>
      </c>
      <c r="B1">
        <v>7.7</v>
      </c>
    </row>
    <row r="2" spans="1:2" ht="12.75">
      <c r="A2">
        <v>1991</v>
      </c>
      <c r="B2">
        <v>7.8</v>
      </c>
    </row>
    <row r="3" spans="1:2" ht="12.75">
      <c r="A3">
        <v>1992</v>
      </c>
      <c r="B3">
        <v>9.1</v>
      </c>
    </row>
    <row r="4" spans="1:2" ht="12.75">
      <c r="A4">
        <v>1993</v>
      </c>
      <c r="B4">
        <v>9.6</v>
      </c>
    </row>
    <row r="5" spans="1:2" ht="12.75">
      <c r="A5">
        <v>1994</v>
      </c>
      <c r="B5">
        <v>10.3</v>
      </c>
    </row>
    <row r="6" spans="1:2" ht="12.75">
      <c r="A6">
        <v>1995</v>
      </c>
      <c r="B6">
        <v>11.4</v>
      </c>
    </row>
    <row r="7" spans="1:2" ht="12.75">
      <c r="A7">
        <v>1996</v>
      </c>
      <c r="B7">
        <v>12.2</v>
      </c>
    </row>
    <row r="8" spans="1:2" ht="12.75">
      <c r="A8">
        <v>1997</v>
      </c>
      <c r="B8">
        <v>13</v>
      </c>
    </row>
    <row r="9" spans="1:2" ht="12.75">
      <c r="A9">
        <v>1998</v>
      </c>
      <c r="B9">
        <v>14</v>
      </c>
    </row>
    <row r="10" spans="1:2" ht="12.75">
      <c r="A10">
        <v>1999</v>
      </c>
      <c r="B10">
        <v>14.6</v>
      </c>
    </row>
    <row r="13" spans="1:2" ht="12.75">
      <c r="A13">
        <v>2003</v>
      </c>
      <c r="B13">
        <f>TREND(B1:B10,A1:A10,A13)</f>
        <v>17.86787878817654</v>
      </c>
    </row>
    <row r="14" spans="1:2" ht="12.75">
      <c r="A14">
        <v>2004</v>
      </c>
      <c r="B14">
        <f>TREND(B1:B10,A1:A10,A14)</f>
        <v>18.67939393972665</v>
      </c>
    </row>
    <row r="16" spans="1:3" ht="12.75">
      <c r="A16" t="s">
        <v>29</v>
      </c>
      <c r="B16" t="s">
        <v>30</v>
      </c>
      <c r="C16" t="s">
        <v>31</v>
      </c>
    </row>
    <row r="17" spans="1:3" ht="12.75">
      <c r="A17" t="s">
        <v>32</v>
      </c>
      <c r="B17" t="s">
        <v>33</v>
      </c>
      <c r="C17" t="s">
        <v>34</v>
      </c>
    </row>
    <row r="18" spans="1:3" ht="12.75">
      <c r="A18">
        <f>SLOPE(B1:B10,A1:A10)</f>
        <v>0.8115151515151515</v>
      </c>
      <c r="B18">
        <f>INTERCEPT(B1:B10,A1:A10)</f>
        <v>-1607.5969696969696</v>
      </c>
      <c r="C18">
        <f>CORREL(A1:A10,B1:B10)</f>
        <v>0.9962474979544642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admin1</cp:lastModifiedBy>
  <cp:lastPrinted>2003-12-01T10:22:55Z</cp:lastPrinted>
  <dcterms:created xsi:type="dcterms:W3CDTF">2003-11-29T12:29:21Z</dcterms:created>
  <dcterms:modified xsi:type="dcterms:W3CDTF">2003-12-01T10:26:11Z</dcterms:modified>
  <cp:category/>
  <cp:version/>
  <cp:contentType/>
  <cp:contentStatus/>
</cp:coreProperties>
</file>